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9300" activeTab="0"/>
  </bookViews>
  <sheets>
    <sheet name="Лист1" sheetId="1" r:id="rId1"/>
  </sheets>
  <definedNames>
    <definedName name="_xlnm.Print_Titles" localSheetId="0">'Лист1'!$5:$7</definedName>
  </definedNames>
  <calcPr fullCalcOnLoad="1"/>
</workbook>
</file>

<file path=xl/sharedStrings.xml><?xml version="1.0" encoding="utf-8"?>
<sst xmlns="http://schemas.openxmlformats.org/spreadsheetml/2006/main" count="64" uniqueCount="58">
  <si>
    <t>Код бюджетної класифікації</t>
  </si>
  <si>
    <t>Загальний фонд</t>
  </si>
  <si>
    <t>Спеціальний фонд</t>
  </si>
  <si>
    <t>Найменування</t>
  </si>
  <si>
    <t>010000</t>
  </si>
  <si>
    <t>Державне управління</t>
  </si>
  <si>
    <t>070000</t>
  </si>
  <si>
    <t>Освіта</t>
  </si>
  <si>
    <t>080000</t>
  </si>
  <si>
    <t>090000</t>
  </si>
  <si>
    <t>Соціальний захист та соціальне забезпечення</t>
  </si>
  <si>
    <t>Культура і мистецтво</t>
  </si>
  <si>
    <t>120000</t>
  </si>
  <si>
    <t>Засоби масової інформації</t>
  </si>
  <si>
    <t>Фізична культура і спорт</t>
  </si>
  <si>
    <t>Будівництво</t>
  </si>
  <si>
    <t>Транспорт, дорожне господарство, зв"язок, телекомунікації та інформатика</t>
  </si>
  <si>
    <t>Запобігання та ліквідація надзвичайних ситуацій та наслідків стихійного лиха</t>
  </si>
  <si>
    <t>Видатки, не віднесені до основних груп</t>
  </si>
  <si>
    <t>Офіційні трансферти</t>
  </si>
  <si>
    <t>ВИДАТКИ І КРЕДИТУВАННЯ:</t>
  </si>
  <si>
    <t>Всього видатків і кредитування</t>
  </si>
  <si>
    <t>Податкові надходження</t>
  </si>
  <si>
    <t>Податки на доходи, податки на прибуток, податки на збільшення ринкової вартості</t>
  </si>
  <si>
    <t>Податок на доходи фізичних осіб</t>
  </si>
  <si>
    <t>Неподаткові надходження</t>
  </si>
  <si>
    <t xml:space="preserve">Доходи від  власності та підприємницької діяльності </t>
  </si>
  <si>
    <t>Адміністративні збори та платежі, доходи від некомерційної господарської діяльності </t>
  </si>
  <si>
    <t>Інші неподаткові надходження</t>
  </si>
  <si>
    <t>Власні надходження бюджетних установ</t>
  </si>
  <si>
    <t>Разом доходів</t>
  </si>
  <si>
    <t>Від органів державного управління</t>
  </si>
  <si>
    <t>Кошти, що надходять з інших бюджетів</t>
  </si>
  <si>
    <t>Дотації</t>
  </si>
  <si>
    <t>Всього доходів</t>
  </si>
  <si>
    <t>ДОХОДИ:</t>
  </si>
  <si>
    <t>Фактично виконано за 2012 рік (грн.)</t>
  </si>
  <si>
    <t>Темп росту, %</t>
  </si>
  <si>
    <t>Охорона здоров"я</t>
  </si>
  <si>
    <t>Податок на прибуток підприємств</t>
  </si>
  <si>
    <t>Цільові фонди</t>
  </si>
  <si>
    <t>Інші фонди</t>
  </si>
  <si>
    <t>Інші послуги, пов'язані з економічною діяльністю</t>
  </si>
  <si>
    <t>250911</t>
  </si>
  <si>
    <t>250912</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</si>
  <si>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</si>
  <si>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</si>
  <si>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Субвенції</t>
  </si>
  <si>
    <t>Інформація про стан виконання районного бюджету за 2013 рік</t>
  </si>
  <si>
    <t>Фактично виконано за 2013 рік (грн.)</t>
  </si>
  <si>
    <t>Повернення кредитів, наданих для кредитування громадян на будівництво (реконструкцію) та придбання житла</t>
  </si>
  <si>
    <t>в 2,0 р.</t>
  </si>
  <si>
    <t>в 1,1 р.</t>
  </si>
  <si>
    <t>в 1,5 р.</t>
  </si>
  <si>
    <t>в 1,8 р.</t>
  </si>
  <si>
    <t>в 27,2 р</t>
  </si>
  <si>
    <t>в 1,5 р</t>
  </si>
  <si>
    <t xml:space="preserve">        Фінансове управління Лубенської районної державної адміністрації відповідно до статті 28 Бюджетного кодексу України інформує громадськість про виконання районного бюджету за 2013 рік. Публічне представлення інформації відбудеться на сесії районної ради 14 березня 2014 року. </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</si>
</sst>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0000"/>
    <numFmt numFmtId="176" formatCode="0.0000"/>
    <numFmt numFmtId="177" formatCode="0.000"/>
    <numFmt numFmtId="178" formatCode="0.0"/>
  </numFmts>
  <fonts count="27">
    <font>
      <sz val="10"/>
      <name val="Arial Cyr"/>
      <family val="0"/>
    </font>
    <font>
      <sz val="10"/>
      <name val="Times New Roman"/>
      <family val="1"/>
    </font>
    <font>
      <sz val="11"/>
      <name val="Times New Roman"/>
      <family val="1"/>
    </font>
    <font>
      <b/>
      <sz val="11"/>
      <name val="Times New Roman"/>
      <family val="1"/>
    </font>
    <font>
      <sz val="10"/>
      <name val="Arial"/>
      <family val="0"/>
    </font>
    <font>
      <sz val="11"/>
      <name val="Times New Roman Cyr"/>
      <family val="0"/>
    </font>
    <font>
      <sz val="12"/>
      <name val="Times New Roman Cyr"/>
      <family val="1"/>
    </font>
    <font>
      <sz val="12"/>
      <name val="Times New Roman"/>
      <family val="1"/>
    </font>
    <font>
      <sz val="14"/>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6" fillId="0" borderId="0">
      <alignment/>
      <protection/>
    </xf>
    <xf numFmtId="0" fontId="4" fillId="0" borderId="0">
      <alignment/>
      <protection/>
    </xf>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4" borderId="0" applyNumberFormat="0" applyBorder="0" applyAlignment="0" applyProtection="0"/>
  </cellStyleXfs>
  <cellXfs count="41">
    <xf numFmtId="0" fontId="0" fillId="0" borderId="0" xfId="0" applyAlignment="1">
      <alignment/>
    </xf>
    <xf numFmtId="0" fontId="2" fillId="0" borderId="10" xfId="0" applyFont="1" applyFill="1" applyBorder="1" applyAlignment="1">
      <alignment/>
    </xf>
    <xf numFmtId="0" fontId="2" fillId="0" borderId="10" xfId="0" applyFont="1" applyFill="1" applyBorder="1" applyAlignment="1">
      <alignment wrapText="1"/>
    </xf>
    <xf numFmtId="0" fontId="2" fillId="0" borderId="10" xfId="0" applyFont="1" applyFill="1" applyBorder="1" applyAlignment="1">
      <alignment horizontal="center"/>
    </xf>
    <xf numFmtId="0" fontId="3" fillId="0" borderId="0" xfId="0" applyFont="1" applyFill="1" applyAlignment="1">
      <alignment horizontal="left" vertical="center" wrapText="1"/>
    </xf>
    <xf numFmtId="0" fontId="2" fillId="0" borderId="0" xfId="0" applyFont="1" applyFill="1" applyAlignment="1">
      <alignment/>
    </xf>
    <xf numFmtId="0" fontId="2" fillId="0" borderId="11" xfId="0" applyFont="1" applyFill="1" applyBorder="1" applyAlignment="1">
      <alignment horizontal="center"/>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right" vertical="center" wrapText="1"/>
    </xf>
    <xf numFmtId="4" fontId="2" fillId="0" borderId="0" xfId="0" applyNumberFormat="1" applyFont="1" applyFill="1" applyAlignment="1">
      <alignment/>
    </xf>
    <xf numFmtId="0" fontId="2" fillId="0" borderId="10" xfId="0" applyFont="1" applyFill="1" applyBorder="1" applyAlignment="1">
      <alignment horizontal="center" wrapText="1"/>
    </xf>
    <xf numFmtId="0" fontId="3" fillId="0" borderId="10" xfId="0" applyFont="1" applyFill="1" applyBorder="1" applyAlignment="1">
      <alignment horizontal="center" wrapText="1"/>
    </xf>
    <xf numFmtId="4" fontId="3" fillId="0" borderId="10" xfId="0" applyNumberFormat="1" applyFont="1" applyFill="1" applyBorder="1" applyAlignment="1">
      <alignment horizontal="right" wrapText="1"/>
    </xf>
    <xf numFmtId="178" fontId="3" fillId="0" borderId="10" xfId="0" applyNumberFormat="1" applyFont="1" applyFill="1" applyBorder="1" applyAlignment="1">
      <alignment horizontal="right" wrapText="1"/>
    </xf>
    <xf numFmtId="0" fontId="3" fillId="0" borderId="10" xfId="0" applyFont="1" applyFill="1" applyBorder="1" applyAlignment="1">
      <alignment wrapText="1"/>
    </xf>
    <xf numFmtId="0" fontId="2" fillId="0" borderId="10" xfId="0" applyFont="1" applyFill="1" applyBorder="1" applyAlignment="1">
      <alignment vertical="top"/>
    </xf>
    <xf numFmtId="4" fontId="2" fillId="0" borderId="10" xfId="0" applyNumberFormat="1" applyFont="1" applyFill="1" applyBorder="1" applyAlignment="1">
      <alignment vertical="top" wrapText="1"/>
    </xf>
    <xf numFmtId="178" fontId="2" fillId="0" borderId="10" xfId="0" applyNumberFormat="1" applyFont="1" applyFill="1" applyBorder="1" applyAlignment="1">
      <alignment vertical="top" wrapText="1"/>
    </xf>
    <xf numFmtId="0" fontId="2" fillId="0" borderId="10" xfId="0" applyFont="1" applyFill="1" applyBorder="1" applyAlignment="1">
      <alignment vertical="top" wrapText="1"/>
    </xf>
    <xf numFmtId="0" fontId="2" fillId="0" borderId="10" xfId="53" applyFont="1" applyFill="1" applyBorder="1" applyAlignment="1">
      <alignment vertical="top" wrapText="1"/>
      <protection/>
    </xf>
    <xf numFmtId="0" fontId="3" fillId="0" borderId="10" xfId="0" applyFont="1" applyFill="1" applyBorder="1" applyAlignment="1">
      <alignment vertical="top" wrapText="1"/>
    </xf>
    <xf numFmtId="4" fontId="3" fillId="0" borderId="10" xfId="0" applyNumberFormat="1" applyFont="1" applyFill="1" applyBorder="1" applyAlignment="1">
      <alignment vertical="top" wrapText="1"/>
    </xf>
    <xf numFmtId="178" fontId="3" fillId="0" borderId="10" xfId="0" applyNumberFormat="1" applyFont="1" applyFill="1" applyBorder="1" applyAlignment="1">
      <alignment vertical="top" wrapText="1"/>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49" fontId="2" fillId="0" borderId="10" xfId="53" applyNumberFormat="1" applyFont="1" applyFill="1" applyBorder="1" applyAlignment="1">
      <alignment horizontal="center" vertical="top"/>
      <protection/>
    </xf>
    <xf numFmtId="0" fontId="3" fillId="0" borderId="10" xfId="0" applyFont="1" applyFill="1" applyBorder="1" applyAlignment="1">
      <alignment horizontal="center" vertical="top"/>
    </xf>
    <xf numFmtId="0" fontId="5" fillId="0" borderId="10" xfId="52" applyFont="1" applyFill="1" applyBorder="1" applyAlignment="1" applyProtection="1">
      <alignment vertical="top" wrapText="1"/>
      <protection/>
    </xf>
    <xf numFmtId="0" fontId="5" fillId="0" borderId="10" xfId="52" applyFont="1" applyFill="1" applyBorder="1" applyAlignment="1" applyProtection="1">
      <alignment vertical="top" wrapText="1"/>
      <protection/>
    </xf>
    <xf numFmtId="0" fontId="2" fillId="0" borderId="0" xfId="0" applyFont="1" applyFill="1" applyAlignment="1">
      <alignment vertical="top"/>
    </xf>
    <xf numFmtId="0" fontId="7" fillId="0" borderId="10" xfId="0" applyFont="1" applyFill="1" applyBorder="1" applyAlignment="1">
      <alignment vertical="top" wrapText="1"/>
    </xf>
    <xf numFmtId="0" fontId="2" fillId="0" borderId="10" xfId="0" applyFont="1" applyFill="1" applyBorder="1" applyAlignment="1">
      <alignment horizontal="center" vertical="top" wrapText="1"/>
    </xf>
    <xf numFmtId="178" fontId="2" fillId="0" borderId="10" xfId="0" applyNumberFormat="1" applyFont="1" applyFill="1" applyBorder="1" applyAlignment="1">
      <alignment horizontal="right" vertical="top" wrapText="1"/>
    </xf>
    <xf numFmtId="4" fontId="2" fillId="0" borderId="0" xfId="0" applyNumberFormat="1" applyFont="1" applyFill="1" applyAlignment="1">
      <alignment horizontal="center"/>
    </xf>
    <xf numFmtId="178" fontId="3" fillId="0" borderId="10" xfId="0" applyNumberFormat="1" applyFont="1" applyFill="1" applyBorder="1" applyAlignment="1">
      <alignment horizontal="right" vertical="top" wrapText="1"/>
    </xf>
    <xf numFmtId="0" fontId="1" fillId="0" borderId="10" xfId="0" applyFont="1" applyFill="1" applyBorder="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ZV1PIV98"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H1"/>
    </sheetView>
  </sheetViews>
  <sheetFormatPr defaultColWidth="9.00390625" defaultRowHeight="12.75"/>
  <cols>
    <col min="1" max="1" width="12.125" style="5" customWidth="1"/>
    <col min="2" max="2" width="40.375" style="5" customWidth="1"/>
    <col min="3" max="4" width="14.00390625" style="5" customWidth="1"/>
    <col min="5" max="5" width="9.625" style="5" customWidth="1"/>
    <col min="6" max="6" width="13.125" style="5" customWidth="1"/>
    <col min="7" max="7" width="14.75390625" style="5" customWidth="1"/>
    <col min="8" max="8" width="9.75390625" style="5" customWidth="1"/>
    <col min="9" max="9" width="11.00390625" style="5" customWidth="1"/>
    <col min="10" max="10" width="15.375" style="5" customWidth="1"/>
    <col min="11" max="11" width="13.25390625" style="5" bestFit="1" customWidth="1"/>
    <col min="12" max="16384" width="9.125" style="5" customWidth="1"/>
  </cols>
  <sheetData>
    <row r="1" spans="1:8" ht="55.5" customHeight="1">
      <c r="A1" s="39" t="s">
        <v>57</v>
      </c>
      <c r="B1" s="39"/>
      <c r="C1" s="39"/>
      <c r="D1" s="39"/>
      <c r="E1" s="39"/>
      <c r="F1" s="39"/>
      <c r="G1" s="39"/>
      <c r="H1" s="39"/>
    </row>
    <row r="2" spans="1:8" ht="10.5" customHeight="1">
      <c r="A2" s="4"/>
      <c r="B2" s="4"/>
      <c r="C2" s="4"/>
      <c r="D2" s="4"/>
      <c r="E2" s="4"/>
      <c r="F2" s="4"/>
      <c r="G2" s="4"/>
      <c r="H2" s="4"/>
    </row>
    <row r="3" spans="1:8" ht="15" customHeight="1">
      <c r="A3" s="40" t="s">
        <v>48</v>
      </c>
      <c r="B3" s="40"/>
      <c r="C3" s="40"/>
      <c r="D3" s="40"/>
      <c r="E3" s="40"/>
      <c r="F3" s="40"/>
      <c r="G3" s="40"/>
      <c r="H3" s="40"/>
    </row>
    <row r="4" spans="1:8" ht="9" customHeight="1">
      <c r="A4" s="6"/>
      <c r="B4" s="6"/>
      <c r="C4" s="6"/>
      <c r="D4" s="6"/>
      <c r="E4" s="6"/>
      <c r="F4" s="6"/>
      <c r="G4" s="6"/>
      <c r="H4" s="6"/>
    </row>
    <row r="5" spans="1:8" ht="15.75" customHeight="1">
      <c r="A5" s="38" t="s">
        <v>0</v>
      </c>
      <c r="B5" s="38" t="s">
        <v>3</v>
      </c>
      <c r="C5" s="38" t="s">
        <v>1</v>
      </c>
      <c r="D5" s="38"/>
      <c r="E5" s="38"/>
      <c r="F5" s="38" t="s">
        <v>2</v>
      </c>
      <c r="G5" s="38"/>
      <c r="H5" s="38"/>
    </row>
    <row r="6" spans="1:8" ht="51" customHeight="1">
      <c r="A6" s="38"/>
      <c r="B6" s="38"/>
      <c r="C6" s="7" t="s">
        <v>36</v>
      </c>
      <c r="D6" s="7" t="s">
        <v>49</v>
      </c>
      <c r="E6" s="7" t="s">
        <v>37</v>
      </c>
      <c r="F6" s="7" t="s">
        <v>36</v>
      </c>
      <c r="G6" s="7" t="s">
        <v>49</v>
      </c>
      <c r="H6" s="7" t="s">
        <v>37</v>
      </c>
    </row>
    <row r="7" spans="1:8" ht="15">
      <c r="A7" s="3">
        <v>1</v>
      </c>
      <c r="B7" s="8">
        <v>2</v>
      </c>
      <c r="C7" s="8">
        <v>3</v>
      </c>
      <c r="D7" s="8">
        <v>4</v>
      </c>
      <c r="E7" s="8">
        <v>5</v>
      </c>
      <c r="F7" s="8">
        <v>6</v>
      </c>
      <c r="G7" s="8">
        <v>7</v>
      </c>
      <c r="H7" s="8">
        <v>8</v>
      </c>
    </row>
    <row r="8" spans="1:8" ht="15">
      <c r="A8" s="9"/>
      <c r="B8" s="10" t="s">
        <v>35</v>
      </c>
      <c r="C8" s="11"/>
      <c r="D8" s="11"/>
      <c r="E8" s="11"/>
      <c r="F8" s="11"/>
      <c r="G8" s="11"/>
      <c r="H8" s="11"/>
    </row>
    <row r="9" spans="1:8" ht="15">
      <c r="A9" s="27">
        <v>10000000</v>
      </c>
      <c r="B9" s="21" t="s">
        <v>22</v>
      </c>
      <c r="C9" s="19">
        <f>C10</f>
        <v>11615400.07</v>
      </c>
      <c r="D9" s="19">
        <f>D10</f>
        <v>12841779.23</v>
      </c>
      <c r="E9" s="35">
        <f aca="true" t="shared" si="0" ref="E9:E26">D9/C9*100</f>
        <v>110.5582171307854</v>
      </c>
      <c r="F9" s="19"/>
      <c r="G9" s="19"/>
      <c r="H9" s="21"/>
    </row>
    <row r="10" spans="1:8" ht="28.5" customHeight="1">
      <c r="A10" s="27">
        <v>11000000</v>
      </c>
      <c r="B10" s="30" t="s">
        <v>23</v>
      </c>
      <c r="C10" s="19">
        <f>C11+C12</f>
        <v>11615400.07</v>
      </c>
      <c r="D10" s="19">
        <f>D11+D12</f>
        <v>12841779.23</v>
      </c>
      <c r="E10" s="35">
        <f t="shared" si="0"/>
        <v>110.5582171307854</v>
      </c>
      <c r="F10" s="19"/>
      <c r="G10" s="19"/>
      <c r="H10" s="21"/>
    </row>
    <row r="11" spans="1:9" ht="15">
      <c r="A11" s="27">
        <v>11010000</v>
      </c>
      <c r="B11" s="30" t="s">
        <v>24</v>
      </c>
      <c r="C11" s="19">
        <v>11613960.07</v>
      </c>
      <c r="D11" s="19">
        <v>12841479.23</v>
      </c>
      <c r="E11" s="35">
        <f t="shared" si="0"/>
        <v>110.56934200394576</v>
      </c>
      <c r="F11" s="19"/>
      <c r="G11" s="19"/>
      <c r="H11" s="21"/>
      <c r="I11" s="12"/>
    </row>
    <row r="12" spans="1:9" ht="15">
      <c r="A12" s="27">
        <v>11020000</v>
      </c>
      <c r="B12" s="30" t="s">
        <v>39</v>
      </c>
      <c r="C12" s="19">
        <v>1440</v>
      </c>
      <c r="D12" s="19">
        <v>300</v>
      </c>
      <c r="E12" s="35">
        <f t="shared" si="0"/>
        <v>20.833333333333336</v>
      </c>
      <c r="F12" s="19"/>
      <c r="G12" s="19"/>
      <c r="H12" s="21"/>
      <c r="I12" s="12"/>
    </row>
    <row r="13" spans="1:8" ht="15">
      <c r="A13" s="27">
        <v>20000000</v>
      </c>
      <c r="B13" s="21" t="s">
        <v>25</v>
      </c>
      <c r="C13" s="19">
        <f>C14+C15+C16+C17</f>
        <v>58400.7</v>
      </c>
      <c r="D13" s="19">
        <f>D14+D15+D16+D17</f>
        <v>87056.42</v>
      </c>
      <c r="E13" s="35" t="s">
        <v>56</v>
      </c>
      <c r="F13" s="19">
        <f>F14+F15+F16+F17</f>
        <v>2109158.67</v>
      </c>
      <c r="G13" s="19">
        <f>G14+G15+G16+G17</f>
        <v>2162477.13</v>
      </c>
      <c r="H13" s="35">
        <f>G13/F13*100</f>
        <v>102.52794921303858</v>
      </c>
    </row>
    <row r="14" spans="1:8" ht="30">
      <c r="A14" s="27">
        <v>21000000</v>
      </c>
      <c r="B14" s="31" t="s">
        <v>26</v>
      </c>
      <c r="C14" s="19"/>
      <c r="D14" s="19"/>
      <c r="E14" s="35"/>
      <c r="F14" s="19">
        <v>15769.8</v>
      </c>
      <c r="G14" s="19">
        <v>22868.85</v>
      </c>
      <c r="H14" s="35" t="s">
        <v>56</v>
      </c>
    </row>
    <row r="15" spans="1:8" ht="30" customHeight="1">
      <c r="A15" s="27">
        <v>22000000</v>
      </c>
      <c r="B15" s="21" t="s">
        <v>27</v>
      </c>
      <c r="C15" s="19">
        <v>56952.82</v>
      </c>
      <c r="D15" s="19">
        <v>47613.82</v>
      </c>
      <c r="E15" s="35">
        <f t="shared" si="0"/>
        <v>83.6022167120083</v>
      </c>
      <c r="F15" s="19"/>
      <c r="G15" s="19"/>
      <c r="H15" s="35"/>
    </row>
    <row r="16" spans="1:8" ht="15">
      <c r="A16" s="27">
        <v>24000000</v>
      </c>
      <c r="B16" s="21" t="s">
        <v>28</v>
      </c>
      <c r="C16" s="19">
        <v>1447.88</v>
      </c>
      <c r="D16" s="19">
        <v>39442.6</v>
      </c>
      <c r="E16" s="35" t="s">
        <v>55</v>
      </c>
      <c r="F16" s="19"/>
      <c r="G16" s="19">
        <v>268.8</v>
      </c>
      <c r="H16" s="35"/>
    </row>
    <row r="17" spans="1:8" ht="15" customHeight="1">
      <c r="A17" s="27">
        <v>25000000</v>
      </c>
      <c r="B17" s="31" t="s">
        <v>29</v>
      </c>
      <c r="C17" s="19"/>
      <c r="D17" s="19"/>
      <c r="E17" s="20"/>
      <c r="F17" s="19">
        <v>2093388.87</v>
      </c>
      <c r="G17" s="19">
        <v>2139339.48</v>
      </c>
      <c r="H17" s="35">
        <f aca="true" t="shared" si="1" ref="H17:H26">G17/F17*100</f>
        <v>102.19503459956773</v>
      </c>
    </row>
    <row r="18" spans="1:10" ht="15">
      <c r="A18" s="27"/>
      <c r="B18" s="32" t="s">
        <v>30</v>
      </c>
      <c r="C18" s="19">
        <f>SUM(C9+C13)</f>
        <v>11673800.77</v>
      </c>
      <c r="D18" s="19">
        <f>SUM(D9+D13)</f>
        <v>12928835.65</v>
      </c>
      <c r="E18" s="20">
        <f t="shared" si="0"/>
        <v>110.7508677313156</v>
      </c>
      <c r="F18" s="19">
        <f>SUM(F9+F13)</f>
        <v>2109158.67</v>
      </c>
      <c r="G18" s="19">
        <f>SUM(G9+G13)</f>
        <v>2162477.13</v>
      </c>
      <c r="H18" s="35">
        <f t="shared" si="1"/>
        <v>102.52794921303858</v>
      </c>
      <c r="J18" s="12"/>
    </row>
    <row r="19" spans="1:8" ht="15">
      <c r="A19" s="27">
        <v>40000000</v>
      </c>
      <c r="B19" s="31" t="s">
        <v>19</v>
      </c>
      <c r="C19" s="19">
        <f>C20</f>
        <v>82584426.28999999</v>
      </c>
      <c r="D19" s="19">
        <f>D20</f>
        <v>81445905.43</v>
      </c>
      <c r="E19" s="20">
        <f t="shared" si="0"/>
        <v>98.62138551886042</v>
      </c>
      <c r="F19" s="19">
        <f>F20</f>
        <v>796800</v>
      </c>
      <c r="G19" s="19">
        <f>G20</f>
        <v>920246.57</v>
      </c>
      <c r="H19" s="35">
        <f t="shared" si="1"/>
        <v>115.49279241967871</v>
      </c>
    </row>
    <row r="20" spans="1:8" ht="15">
      <c r="A20" s="27">
        <v>41000000</v>
      </c>
      <c r="B20" s="31" t="s">
        <v>31</v>
      </c>
      <c r="C20" s="19">
        <f>C21+C22+C23</f>
        <v>82584426.28999999</v>
      </c>
      <c r="D20" s="19">
        <f>D21+D22+D23</f>
        <v>81445905.43</v>
      </c>
      <c r="E20" s="20">
        <f t="shared" si="0"/>
        <v>98.62138551886042</v>
      </c>
      <c r="F20" s="19">
        <f>F21+F22+F23</f>
        <v>796800</v>
      </c>
      <c r="G20" s="19">
        <f>G21+G22+G23</f>
        <v>920246.57</v>
      </c>
      <c r="H20" s="35">
        <f t="shared" si="1"/>
        <v>115.49279241967871</v>
      </c>
    </row>
    <row r="21" spans="1:8" ht="14.25" customHeight="1">
      <c r="A21" s="27">
        <v>41010000</v>
      </c>
      <c r="B21" s="31" t="s">
        <v>32</v>
      </c>
      <c r="C21" s="19">
        <v>218646</v>
      </c>
      <c r="D21" s="19">
        <v>547941.49</v>
      </c>
      <c r="E21" s="20">
        <f t="shared" si="0"/>
        <v>250.6066838634139</v>
      </c>
      <c r="F21" s="19"/>
      <c r="G21" s="19"/>
      <c r="H21" s="35"/>
    </row>
    <row r="22" spans="1:8" ht="15">
      <c r="A22" s="27">
        <v>41020000</v>
      </c>
      <c r="B22" s="21" t="s">
        <v>33</v>
      </c>
      <c r="C22" s="19">
        <v>48727000</v>
      </c>
      <c r="D22" s="19">
        <v>46852200</v>
      </c>
      <c r="E22" s="20">
        <f t="shared" si="0"/>
        <v>96.15244115172287</v>
      </c>
      <c r="F22" s="19"/>
      <c r="G22" s="19"/>
      <c r="H22" s="35"/>
    </row>
    <row r="23" spans="1:8" ht="15">
      <c r="A23" s="27">
        <v>41030000</v>
      </c>
      <c r="B23" s="21" t="s">
        <v>47</v>
      </c>
      <c r="C23" s="19">
        <v>33638780.29</v>
      </c>
      <c r="D23" s="19">
        <v>34045763.94</v>
      </c>
      <c r="E23" s="20">
        <f t="shared" si="0"/>
        <v>101.20986446741347</v>
      </c>
      <c r="F23" s="19">
        <v>796800</v>
      </c>
      <c r="G23" s="19">
        <v>920246.57</v>
      </c>
      <c r="H23" s="35">
        <f t="shared" si="1"/>
        <v>115.49279241967871</v>
      </c>
    </row>
    <row r="24" spans="1:8" ht="15.75">
      <c r="A24" s="34">
        <v>50000000</v>
      </c>
      <c r="B24" s="33" t="s">
        <v>40</v>
      </c>
      <c r="C24" s="19"/>
      <c r="D24" s="19"/>
      <c r="E24" s="20"/>
      <c r="F24" s="19">
        <f>SUM(F25)</f>
        <v>587912.54</v>
      </c>
      <c r="G24" s="19">
        <f>SUM(G25)</f>
        <v>69000</v>
      </c>
      <c r="H24" s="35">
        <f t="shared" si="1"/>
        <v>11.736439573137867</v>
      </c>
    </row>
    <row r="25" spans="1:8" ht="15.75">
      <c r="A25" s="34">
        <v>50100000</v>
      </c>
      <c r="B25" s="33" t="s">
        <v>41</v>
      </c>
      <c r="C25" s="19"/>
      <c r="D25" s="19"/>
      <c r="E25" s="20"/>
      <c r="F25" s="19">
        <v>587912.54</v>
      </c>
      <c r="G25" s="19">
        <v>69000</v>
      </c>
      <c r="H25" s="35">
        <f t="shared" si="1"/>
        <v>11.736439573137867</v>
      </c>
    </row>
    <row r="26" spans="1:10" ht="15">
      <c r="A26" s="1"/>
      <c r="B26" s="14" t="s">
        <v>34</v>
      </c>
      <c r="C26" s="15">
        <f>SUM(C18+C19+C24)</f>
        <v>94258227.05999999</v>
      </c>
      <c r="D26" s="15">
        <f>SUM(D18+D19+D24)</f>
        <v>94374741.08000001</v>
      </c>
      <c r="E26" s="16">
        <f t="shared" si="0"/>
        <v>100.12361151236789</v>
      </c>
      <c r="F26" s="15">
        <f>SUM(F18+F19+F24)</f>
        <v>3493871.21</v>
      </c>
      <c r="G26" s="15">
        <f>SUM(G18+G19+G24)</f>
        <v>3151723.6999999997</v>
      </c>
      <c r="H26" s="37">
        <f t="shared" si="1"/>
        <v>90.20720886846885</v>
      </c>
      <c r="J26" s="12"/>
    </row>
    <row r="27" spans="1:8" ht="4.5" customHeight="1">
      <c r="A27" s="1"/>
      <c r="B27" s="2"/>
      <c r="C27" s="13"/>
      <c r="D27" s="13"/>
      <c r="E27" s="13"/>
      <c r="F27" s="13"/>
      <c r="G27" s="13"/>
      <c r="H27" s="13"/>
    </row>
    <row r="28" spans="1:8" ht="15">
      <c r="A28" s="1"/>
      <c r="B28" s="17" t="s">
        <v>20</v>
      </c>
      <c r="C28" s="13"/>
      <c r="D28" s="13"/>
      <c r="E28" s="13"/>
      <c r="F28" s="13"/>
      <c r="G28" s="13"/>
      <c r="H28" s="13"/>
    </row>
    <row r="29" spans="1:8" ht="15">
      <c r="A29" s="26" t="s">
        <v>4</v>
      </c>
      <c r="B29" s="18" t="s">
        <v>5</v>
      </c>
      <c r="C29" s="19">
        <v>1219453.86</v>
      </c>
      <c r="D29" s="19">
        <v>1091372.58</v>
      </c>
      <c r="E29" s="20">
        <f>D29/C29*100</f>
        <v>89.49683262308916</v>
      </c>
      <c r="F29" s="19">
        <v>14038.8</v>
      </c>
      <c r="G29" s="19">
        <v>27540.5</v>
      </c>
      <c r="H29" s="35" t="s">
        <v>51</v>
      </c>
    </row>
    <row r="30" spans="1:8" ht="15">
      <c r="A30" s="26" t="s">
        <v>6</v>
      </c>
      <c r="B30" s="18" t="s">
        <v>7</v>
      </c>
      <c r="C30" s="19">
        <v>33899258.99</v>
      </c>
      <c r="D30" s="19">
        <v>35163621.12</v>
      </c>
      <c r="E30" s="20">
        <f aca="true" t="shared" si="2" ref="E30:E46">D30/C30*100</f>
        <v>103.72976332719537</v>
      </c>
      <c r="F30" s="19">
        <v>1741303.65</v>
      </c>
      <c r="G30" s="19">
        <v>1924118.67</v>
      </c>
      <c r="H30" s="35" t="s">
        <v>52</v>
      </c>
    </row>
    <row r="31" spans="1:8" ht="15">
      <c r="A31" s="26" t="s">
        <v>8</v>
      </c>
      <c r="B31" s="18" t="s">
        <v>38</v>
      </c>
      <c r="C31" s="19">
        <v>10489868.24</v>
      </c>
      <c r="D31" s="19">
        <v>10612028.09</v>
      </c>
      <c r="E31" s="20">
        <f t="shared" si="2"/>
        <v>101.16455085235656</v>
      </c>
      <c r="F31" s="19">
        <v>379382.33</v>
      </c>
      <c r="G31" s="19">
        <v>83384.79</v>
      </c>
      <c r="H31" s="20">
        <f aca="true" t="shared" si="3" ref="H31:H46">G31/F31*100</f>
        <v>21.979091646150202</v>
      </c>
    </row>
    <row r="32" spans="1:8" ht="18.75" customHeight="1">
      <c r="A32" s="26" t="s">
        <v>9</v>
      </c>
      <c r="B32" s="21" t="s">
        <v>10</v>
      </c>
      <c r="C32" s="19">
        <v>35947732.27</v>
      </c>
      <c r="D32" s="19">
        <v>35923346.03</v>
      </c>
      <c r="E32" s="20">
        <f t="shared" si="2"/>
        <v>99.93216195164457</v>
      </c>
      <c r="F32" s="19">
        <v>265619.35</v>
      </c>
      <c r="G32" s="19">
        <v>91439.06</v>
      </c>
      <c r="H32" s="20">
        <f t="shared" si="3"/>
        <v>34.42484894266928</v>
      </c>
    </row>
    <row r="33" spans="1:8" ht="15">
      <c r="A33" s="27">
        <v>110000</v>
      </c>
      <c r="B33" s="18" t="s">
        <v>11</v>
      </c>
      <c r="C33" s="19">
        <v>3602848.56</v>
      </c>
      <c r="D33" s="19">
        <v>3771161.59</v>
      </c>
      <c r="E33" s="20">
        <f t="shared" si="2"/>
        <v>104.67166541132664</v>
      </c>
      <c r="F33" s="19">
        <v>170494.62</v>
      </c>
      <c r="G33" s="19">
        <v>77788.45</v>
      </c>
      <c r="H33" s="20">
        <f t="shared" si="3"/>
        <v>45.6251640081077</v>
      </c>
    </row>
    <row r="34" spans="1:8" ht="15">
      <c r="A34" s="26" t="s">
        <v>12</v>
      </c>
      <c r="B34" s="21" t="s">
        <v>13</v>
      </c>
      <c r="C34" s="19">
        <v>20000</v>
      </c>
      <c r="D34" s="19">
        <v>10000</v>
      </c>
      <c r="E34" s="20">
        <f t="shared" si="2"/>
        <v>50</v>
      </c>
      <c r="F34" s="19"/>
      <c r="G34" s="19"/>
      <c r="H34" s="20"/>
    </row>
    <row r="35" spans="1:8" ht="15">
      <c r="A35" s="27">
        <v>130000</v>
      </c>
      <c r="B35" s="18" t="s">
        <v>14</v>
      </c>
      <c r="C35" s="19">
        <v>508332</v>
      </c>
      <c r="D35" s="19">
        <v>505845</v>
      </c>
      <c r="E35" s="20">
        <f t="shared" si="2"/>
        <v>99.51075281508935</v>
      </c>
      <c r="F35" s="19">
        <v>5000</v>
      </c>
      <c r="G35" s="19"/>
      <c r="H35" s="20"/>
    </row>
    <row r="36" spans="1:8" ht="15">
      <c r="A36" s="27">
        <v>150000</v>
      </c>
      <c r="B36" s="18" t="s">
        <v>15</v>
      </c>
      <c r="C36" s="19"/>
      <c r="D36" s="19"/>
      <c r="E36" s="20"/>
      <c r="F36" s="19">
        <v>734370.31</v>
      </c>
      <c r="G36" s="19">
        <v>19488.51</v>
      </c>
      <c r="H36" s="20">
        <f t="shared" si="3"/>
        <v>2.6537715011926335</v>
      </c>
    </row>
    <row r="37" spans="1:8" ht="30" customHeight="1">
      <c r="A37" s="27">
        <v>170000</v>
      </c>
      <c r="B37" s="21" t="s">
        <v>16</v>
      </c>
      <c r="C37" s="19">
        <v>559714.64</v>
      </c>
      <c r="D37" s="19">
        <v>566227.33</v>
      </c>
      <c r="E37" s="20">
        <f t="shared" si="2"/>
        <v>101.16357328084182</v>
      </c>
      <c r="F37" s="19"/>
      <c r="G37" s="19"/>
      <c r="H37" s="20"/>
    </row>
    <row r="38" spans="1:8" ht="30" customHeight="1">
      <c r="A38" s="27">
        <v>180000</v>
      </c>
      <c r="B38" s="21" t="s">
        <v>42</v>
      </c>
      <c r="C38" s="19">
        <v>13000</v>
      </c>
      <c r="D38" s="19"/>
      <c r="E38" s="20"/>
      <c r="F38" s="19"/>
      <c r="G38" s="19"/>
      <c r="H38" s="20"/>
    </row>
    <row r="39" spans="1:8" ht="27" customHeight="1">
      <c r="A39" s="27">
        <v>210000</v>
      </c>
      <c r="B39" s="21" t="s">
        <v>17</v>
      </c>
      <c r="C39" s="19">
        <v>21762.1</v>
      </c>
      <c r="D39" s="19">
        <v>32139.2</v>
      </c>
      <c r="E39" s="35" t="s">
        <v>53</v>
      </c>
      <c r="F39" s="19"/>
      <c r="G39" s="19"/>
      <c r="H39" s="20"/>
    </row>
    <row r="40" spans="1:8" ht="15">
      <c r="A40" s="27">
        <v>240000</v>
      </c>
      <c r="B40" s="21" t="s">
        <v>40</v>
      </c>
      <c r="C40" s="19"/>
      <c r="D40" s="19"/>
      <c r="E40" s="20"/>
      <c r="F40" s="19">
        <v>418742.14</v>
      </c>
      <c r="G40" s="19">
        <v>129354.11</v>
      </c>
      <c r="H40" s="20">
        <f t="shared" si="3"/>
        <v>30.89111356215546</v>
      </c>
    </row>
    <row r="41" spans="1:8" ht="15" customHeight="1">
      <c r="A41" s="27">
        <v>250000</v>
      </c>
      <c r="B41" s="21" t="s">
        <v>18</v>
      </c>
      <c r="C41" s="19">
        <f>222746.86+121939.45</f>
        <v>344686.31</v>
      </c>
      <c r="D41" s="19">
        <f>470789.1+154930</f>
        <v>625719.1</v>
      </c>
      <c r="E41" s="35" t="s">
        <v>54</v>
      </c>
      <c r="F41" s="19">
        <v>111281.28</v>
      </c>
      <c r="G41" s="19">
        <f>31850+15200</f>
        <v>47050</v>
      </c>
      <c r="H41" s="20">
        <f t="shared" si="3"/>
        <v>42.28024695618167</v>
      </c>
    </row>
    <row r="42" spans="1:8" ht="15">
      <c r="A42" s="27">
        <v>250300</v>
      </c>
      <c r="B42" s="21" t="s">
        <v>19</v>
      </c>
      <c r="C42" s="19">
        <f>4999656+233320+300000+50000+74600</f>
        <v>5657576</v>
      </c>
      <c r="D42" s="19">
        <f>4947130+192390+61000+86800+10000</f>
        <v>5297320</v>
      </c>
      <c r="E42" s="20">
        <f t="shared" si="2"/>
        <v>93.63232592898443</v>
      </c>
      <c r="F42" s="19">
        <f>50000+796800+68500</f>
        <v>915300</v>
      </c>
      <c r="G42" s="19">
        <f>49500+23600+537274.61+295000</f>
        <v>905374.61</v>
      </c>
      <c r="H42" s="20">
        <f t="shared" si="3"/>
        <v>98.91561346006773</v>
      </c>
    </row>
    <row r="43" spans="1:8" ht="46.5" customHeight="1">
      <c r="A43" s="27">
        <v>250909</v>
      </c>
      <c r="B43" s="21" t="s">
        <v>50</v>
      </c>
      <c r="C43" s="19"/>
      <c r="D43" s="19">
        <v>-4404.34</v>
      </c>
      <c r="E43" s="20"/>
      <c r="F43" s="19"/>
      <c r="G43" s="19"/>
      <c r="H43" s="20"/>
    </row>
    <row r="44" spans="1:11" ht="30.75" customHeight="1">
      <c r="A44" s="28" t="s">
        <v>43</v>
      </c>
      <c r="B44" s="22" t="s">
        <v>45</v>
      </c>
      <c r="C44" s="19"/>
      <c r="D44" s="19"/>
      <c r="E44" s="20"/>
      <c r="F44" s="19">
        <v>20000</v>
      </c>
      <c r="G44" s="19"/>
      <c r="H44" s="20"/>
      <c r="K44" s="12"/>
    </row>
    <row r="45" spans="1:11" ht="42.75" customHeight="1">
      <c r="A45" s="28" t="s">
        <v>44</v>
      </c>
      <c r="B45" s="22" t="s">
        <v>46</v>
      </c>
      <c r="C45" s="19"/>
      <c r="D45" s="19">
        <v>-6000</v>
      </c>
      <c r="E45" s="20"/>
      <c r="F45" s="19">
        <v>-20000</v>
      </c>
      <c r="G45" s="19"/>
      <c r="H45" s="20"/>
      <c r="K45" s="12"/>
    </row>
    <row r="46" spans="1:8" ht="15">
      <c r="A46" s="29"/>
      <c r="B46" s="23" t="s">
        <v>21</v>
      </c>
      <c r="C46" s="24">
        <f>SUM(C29:C45)</f>
        <v>92284232.97000001</v>
      </c>
      <c r="D46" s="24">
        <f>SUM(D29:D45)</f>
        <v>93588375.69999999</v>
      </c>
      <c r="E46" s="25">
        <f t="shared" si="2"/>
        <v>101.41318044050269</v>
      </c>
      <c r="F46" s="24">
        <f>SUM(F29:F45)</f>
        <v>4755532.48</v>
      </c>
      <c r="G46" s="24">
        <f>SUM(G29:G45)</f>
        <v>3305538.6999999997</v>
      </c>
      <c r="H46" s="25">
        <f t="shared" si="3"/>
        <v>69.50932863778904</v>
      </c>
    </row>
    <row r="48" spans="4:7" ht="15">
      <c r="D48" s="36"/>
      <c r="G48" s="36"/>
    </row>
  </sheetData>
  <sheetProtection/>
  <mergeCells count="6">
    <mergeCell ref="A5:A6"/>
    <mergeCell ref="A1:H1"/>
    <mergeCell ref="A3:H3"/>
    <mergeCell ref="B5:B6"/>
    <mergeCell ref="C5:E5"/>
    <mergeCell ref="F5:H5"/>
  </mergeCells>
  <printOptions/>
  <pageMargins left="0.7086614173228347" right="0.1968503937007874" top="0.3937007874015748" bottom="0.5118110236220472" header="0.1968503937007874" footer="0.5118110236220472"/>
  <pageSetup fitToHeight="1" fitToWidth="1" horizontalDpi="600" verticalDpi="600" orientation="portrait" paperSize="13"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Натали</cp:lastModifiedBy>
  <cp:lastPrinted>2014-02-11T12:53:21Z</cp:lastPrinted>
  <dcterms:created xsi:type="dcterms:W3CDTF">2012-03-01T06:56:29Z</dcterms:created>
  <dcterms:modified xsi:type="dcterms:W3CDTF">2014-02-14T07:57:48Z</dcterms:modified>
  <cp:category/>
  <cp:version/>
  <cp:contentType/>
  <cp:contentStatus/>
</cp:coreProperties>
</file>