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віт 2012" sheetId="1" r:id="rId1"/>
  </sheets>
  <definedNames>
    <definedName name="_xlnm.Print_Titles" localSheetId="0">'Звіт 2012'!$5:$10</definedName>
  </definedNames>
  <calcPr fullCalcOnLoad="1"/>
</workbook>
</file>

<file path=xl/sharedStrings.xml><?xml version="1.0" encoding="utf-8"?>
<sst xmlns="http://schemas.openxmlformats.org/spreadsheetml/2006/main" count="277" uniqueCount="146">
  <si>
    <t xml:space="preserve">Найменування </t>
  </si>
  <si>
    <t>Код бюджетної класифікації</t>
  </si>
  <si>
    <t>Загальний фонд</t>
  </si>
  <si>
    <t>Спеціальний фонд</t>
  </si>
  <si>
    <t>10000000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</si>
  <si>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</si>
  <si>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</si>
  <si>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</si>
  <si>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Разом доходів </t>
  </si>
  <si>
    <t>Офіційні трансферти</t>
  </si>
  <si>
    <t>Від органів державного управління</t>
  </si>
  <si>
    <t xml:space="preserve">Дотації </t>
  </si>
  <si>
    <t>Субвенції</t>
  </si>
  <si>
    <t xml:space="preserve">Всього доходів </t>
  </si>
  <si>
    <t>(грн.)</t>
  </si>
  <si>
    <t>Звіт</t>
  </si>
  <si>
    <t>про виконання районного бюджету</t>
  </si>
  <si>
    <t>Рівень виконання (%)</t>
  </si>
  <si>
    <t>8</t>
  </si>
  <si>
    <t>Податок на доходи фізичних осіб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</si>
  <si>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</si>
  <si>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</si>
  <si>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Плата за оренду майна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</si>
  <si>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</si>
  <si>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</si>
  <si>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Кошти, що надходять з інших бюджетів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</si>
  <si>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</si>
  <si>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</si>
  <si>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</si>
  <si>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</si>
  <si>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</si>
  <si>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</si>
  <si>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</si>
  <si>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</si>
  <si>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</si>
  <si>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Податок на прибуток підприємств</t>
  </si>
  <si>
    <t>Податок на прибуток підприємств та фінавсових установ комунальної власності</t>
  </si>
  <si>
    <t xml:space="preserve">Інші надходження </t>
  </si>
  <si>
    <t xml:space="preserve">Затверджено розписом на рік з урахуванням змін </t>
  </si>
  <si>
    <t>Податок на доходи фізичних осіб, що сплачується фізичними особами за результатами річного декларування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</si>
  <si>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</si>
  <si>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</si>
  <si>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Плата за послуги, що надаються бюджетними установами згідно з їх функціональними повноваженнями</t>
  </si>
  <si>
    <t>Кошти, що отримуються  бюджетними установами від реалізації  майна</t>
  </si>
  <si>
    <t xml:space="preserve">Виконано </t>
  </si>
  <si>
    <t>Виконано разом</t>
  </si>
  <si>
    <t>Додаткова дотація з державного бюджету місцевим бюджетам на покращення надання соціальних послуг найуразливіших верств населення</t>
  </si>
  <si>
    <t>21110000</t>
  </si>
  <si>
    <t>Надходження кошті від відшкодування втрат сільськогосподарського і лісогосподарського виробництва</t>
  </si>
  <si>
    <t>Цільові фонди</t>
  </si>
  <si>
    <t>Цільові фонди, утворені Верховною радою Автономної Республіки Крим, органами міцевого самоврядування та місцевими органами виконавчої влади</t>
  </si>
  <si>
    <t>Інші субвенції</t>
  </si>
  <si>
    <t xml:space="preserve">Додаткова дотація з державного бюджету місцевим бюджетам на оплату праці працівників бюджетних установ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</si>
  <si>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</si>
  <si>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Надходження бюджетних установ від додаткової (господарської) діяльності</t>
  </si>
  <si>
    <t>В 32,8 р</t>
  </si>
  <si>
    <t>В 32,6 р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</si>
  <si>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</si>
  <si>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в 2,0 р</t>
  </si>
  <si>
    <t>за 2012 рік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</si>
  <si>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</si>
  <si>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</si>
  <si>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І. ДОХОДИ:</t>
  </si>
  <si>
    <t xml:space="preserve">Державне управління </t>
  </si>
  <si>
    <t>010000</t>
  </si>
  <si>
    <t>Поточні видатки</t>
  </si>
  <si>
    <t>Видатки на товари і послуги</t>
  </si>
  <si>
    <t>Оплата праці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</si>
  <si>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</si>
  <si>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</si>
  <si>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</si>
  <si>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</si>
  <si>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 1,2 р.</t>
  </si>
  <si>
    <t>Дослідження і розробки, видатки державного (регіонального) значення</t>
  </si>
  <si>
    <t>Інші поточні трансферти населенню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</si>
  <si>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</si>
  <si>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</si>
  <si>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</si>
  <si>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 інших об'єктів</t>
  </si>
  <si>
    <t>Освіта</t>
  </si>
  <si>
    <t>070000</t>
  </si>
  <si>
    <t>в 325,2 р.</t>
  </si>
  <si>
    <t>в 219,9 р.</t>
  </si>
  <si>
    <t>в 218,9 р.</t>
  </si>
  <si>
    <t>в 501,7 р.</t>
  </si>
  <si>
    <t>Охорона здоров'я</t>
  </si>
  <si>
    <t>080000</t>
  </si>
  <si>
    <t>Соціальний захист та cоціальне забезпечення</t>
  </si>
  <si>
    <t>090000</t>
  </si>
  <si>
    <t>в 1,7 р.</t>
  </si>
  <si>
    <t>в 3,7 р.</t>
  </si>
  <si>
    <t>в 3,9 р.</t>
  </si>
  <si>
    <t>в 3,4 р.</t>
  </si>
  <si>
    <t>Субсидії і поточні трансферти</t>
  </si>
  <si>
    <t>Субсидії і поточні трансферти підприємствам (установам, організаціям)</t>
  </si>
  <si>
    <t>Поточні трансферти населенню</t>
  </si>
  <si>
    <t>Виплата пенсії і допомоги</t>
  </si>
  <si>
    <t>Капітальні трансферти населенню</t>
  </si>
  <si>
    <t>Культура і мистецтво</t>
  </si>
  <si>
    <t>в 4,3 р.</t>
  </si>
  <si>
    <t>в 9,9 р.</t>
  </si>
  <si>
    <t>в 10,4 р.</t>
  </si>
  <si>
    <t>в 9,2 р.</t>
  </si>
  <si>
    <t>в 2,7 р.</t>
  </si>
  <si>
    <t>Засоби масової інформації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</si>
  <si>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</si>
  <si>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</si>
  <si>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Капітальні трансферти</t>
  </si>
  <si>
    <t>Фізична культура і спорт</t>
  </si>
  <si>
    <t>Будівництво</t>
  </si>
  <si>
    <t>Капітальне будівництво (придбання)</t>
  </si>
  <si>
    <t>Інше будівництво (придбання)</t>
  </si>
  <si>
    <t>Реконструкція та реставрація</t>
  </si>
  <si>
    <t>Реконструкція інших об'єктів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</si>
  <si>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</si>
  <si>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</si>
  <si>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Дослідження і розробки, окремі заходи розвитку по реалізації державних  (регіональних) програм</t>
  </si>
  <si>
    <t>Видатки на запобігання та ліківідацію надзвичайних ситуауцій та наслідків стихійного лиха</t>
  </si>
  <si>
    <t>Утилізація відходів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</si>
  <si>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</si>
  <si>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Капітальний ремонт</t>
  </si>
  <si>
    <t>Резервний фонд</t>
  </si>
  <si>
    <t>Нерозподілені видатки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</si>
  <si>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</si>
  <si>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Поточні трансферти органам державного управління інших рівнів</t>
  </si>
  <si>
    <t>Додаткова дотація з державного бюджету на вирівнювання фінансової забезпеченості  місцевих бюджетів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</si>
  <si>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</si>
  <si>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Капітальні трансферти органам державного управління інших рівнів</t>
  </si>
  <si>
    <t>Субвенція на проведення видатків місцевих бюджетів, що враховуються при визначенні обсягу міжбюджетних трансфертів </t>
  </si>
  <si>
    <t>Видатки на покриття інших заборгованостей, що виникли у попередні роки</t>
  </si>
  <si>
    <t>Інші видатки</t>
  </si>
  <si>
    <t>Всього видатків</t>
  </si>
  <si>
    <t>в 1,5 р.</t>
  </si>
  <si>
    <t>Надання державного пільгового кредиту індивідуальним сільським забудовникам</t>
  </si>
  <si>
    <t>Кредитування</t>
  </si>
  <si>
    <t>Надання інших внутрішніх кредитів</t>
  </si>
  <si>
    <t>Повернення коштів, наданих для кредитування індивідуальних сільських забудовників</t>
  </si>
  <si>
    <t>Повернення інших внутрішніх кредитів</t>
  </si>
  <si>
    <t>Всього видатків та кредитування</t>
  </si>
  <si>
    <t>Дефіцит (-)/профіцит (+)</t>
  </si>
  <si>
    <t>ІІ. ВИДАТКИ:</t>
  </si>
  <si>
    <t>Плата за ліцензії 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</si>
  <si>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</si>
  <si>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  </t>
  </si>
  <si>
    <t>Податкові надходження</t>
  </si>
  <si>
    <t>ІІІ. КРЕДИТУВАННЯ: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</si>
</sst>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000000"/>
    <numFmt numFmtId="183" formatCode="0.0000"/>
    <numFmt numFmtId="184" formatCode="0.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</numFmts>
  <fonts count="31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 Cyr"/>
      <family val="1"/>
    </font>
    <font>
      <sz val="11"/>
      <name val="Times New Roman"/>
      <family val="1"/>
    </font>
    <font>
      <sz val="13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 Cyr"/>
      <family val="1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4" fillId="0" borderId="10" xfId="52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 hidden="1" locked="0"/>
    </xf>
    <xf numFmtId="0" fontId="4" fillId="0" borderId="11" xfId="52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center" wrapText="1"/>
    </xf>
    <xf numFmtId="0" fontId="3" fillId="0" borderId="11" xfId="52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 hidden="1" locked="0"/>
    </xf>
    <xf numFmtId="0" fontId="8" fillId="0" borderId="10" xfId="0" applyFont="1" applyFill="1" applyBorder="1" applyAlignment="1">
      <alignment vertical="center" wrapText="1"/>
    </xf>
    <xf numFmtId="0" fontId="4" fillId="0" borderId="11" xfId="52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 vertical="center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181" fontId="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181" fontId="26" fillId="0" borderId="10" xfId="0" applyNumberFormat="1" applyFont="1" applyFill="1" applyBorder="1" applyAlignment="1">
      <alignment/>
    </xf>
    <xf numFmtId="181" fontId="2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181" fontId="2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0" fontId="26" fillId="0" borderId="10" xfId="0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right"/>
    </xf>
    <xf numFmtId="0" fontId="26" fillId="0" borderId="10" xfId="0" applyNumberFormat="1" applyFont="1" applyFill="1" applyBorder="1" applyAlignment="1">
      <alignment wrapText="1"/>
    </xf>
    <xf numFmtId="0" fontId="26" fillId="0" borderId="13" xfId="0" applyFont="1" applyFill="1" applyBorder="1" applyAlignment="1" applyProtection="1">
      <alignment horizontal="left" vertical="center" wrapText="1"/>
      <protection hidden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 applyProtection="1">
      <alignment horizontal="center"/>
      <protection/>
    </xf>
    <xf numFmtId="4" fontId="2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4" fontId="2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/>
    </xf>
    <xf numFmtId="0" fontId="4" fillId="0" borderId="10" xfId="52" applyFont="1" applyFill="1" applyBorder="1" applyAlignment="1" applyProtection="1">
      <alignment vertical="center" wrapText="1"/>
      <protection/>
    </xf>
    <xf numFmtId="0" fontId="28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29" fillId="0" borderId="10" xfId="0" applyNumberFormat="1" applyFont="1" applyFill="1" applyBorder="1" applyAlignment="1" applyProtection="1">
      <alignment horizontal="center" vertical="center"/>
      <protection hidden="1"/>
    </xf>
    <xf numFmtId="3" fontId="29" fillId="0" borderId="10" xfId="0" applyNumberFormat="1" applyFont="1" applyFill="1" applyBorder="1" applyAlignment="1" applyProtection="1">
      <alignment horizontal="right" vertical="center"/>
      <protection hidden="1"/>
    </xf>
    <xf numFmtId="181" fontId="29" fillId="0" borderId="10" xfId="0" applyNumberFormat="1" applyFont="1" applyFill="1" applyBorder="1" applyAlignment="1" applyProtection="1">
      <alignment horizontal="right" vertical="center"/>
      <protection/>
    </xf>
    <xf numFmtId="3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182" fontId="30" fillId="0" borderId="10" xfId="0" applyNumberFormat="1" applyFont="1" applyFill="1" applyBorder="1" applyAlignment="1" applyProtection="1">
      <alignment horizontal="center" vertical="center"/>
      <protection hidden="1"/>
    </xf>
    <xf numFmtId="3" fontId="30" fillId="0" borderId="10" xfId="0" applyNumberFormat="1" applyFont="1" applyFill="1" applyBorder="1" applyAlignment="1" applyProtection="1">
      <alignment horizontal="right" vertical="center"/>
      <protection hidden="1"/>
    </xf>
    <xf numFmtId="3" fontId="29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9" fillId="0" borderId="16" xfId="52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Continuous" vertical="center"/>
      <protection/>
    </xf>
    <xf numFmtId="181" fontId="29" fillId="0" borderId="16" xfId="0" applyNumberFormat="1" applyFont="1" applyFill="1" applyBorder="1" applyAlignment="1" applyProtection="1">
      <alignment horizontal="right" vertical="center"/>
      <protection/>
    </xf>
    <xf numFmtId="0" fontId="29" fillId="0" borderId="16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zoomScaleSheetLayoutView="100" zoomScalePageLayoutView="0" workbookViewId="0" topLeftCell="A209">
      <selection activeCell="A228" sqref="A228:IV228"/>
    </sheetView>
  </sheetViews>
  <sheetFormatPr defaultColWidth="9.00390625" defaultRowHeight="12.75"/>
  <cols>
    <col min="1" max="1" width="70.75390625" style="5" customWidth="1"/>
    <col min="2" max="2" width="10.875" style="6" customWidth="1"/>
    <col min="3" max="3" width="11.75390625" style="6" customWidth="1"/>
    <col min="4" max="4" width="11.00390625" style="6" customWidth="1"/>
    <col min="5" max="5" width="10.875" style="6" customWidth="1"/>
    <col min="6" max="6" width="11.75390625" style="6" customWidth="1"/>
    <col min="7" max="7" width="10.875" style="6" customWidth="1"/>
    <col min="8" max="8" width="10.25390625" style="6" customWidth="1"/>
    <col min="9" max="9" width="12.00390625" style="6" customWidth="1"/>
    <col min="10" max="10" width="11.625" style="6" bestFit="1" customWidth="1"/>
    <col min="11" max="16384" width="9.125" style="6" customWidth="1"/>
  </cols>
  <sheetData>
    <row r="1" spans="1:9" s="4" customFormat="1" ht="1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</row>
    <row r="2" spans="1:9" s="4" customFormat="1" ht="15" customHeight="1">
      <c r="A2" s="106" t="s">
        <v>16</v>
      </c>
      <c r="B2" s="106"/>
      <c r="C2" s="106"/>
      <c r="D2" s="106"/>
      <c r="E2" s="106"/>
      <c r="F2" s="106"/>
      <c r="G2" s="106"/>
      <c r="H2" s="106"/>
      <c r="I2" s="106"/>
    </row>
    <row r="3" spans="1:9" s="4" customFormat="1" ht="15" customHeight="1">
      <c r="A3" s="106" t="s">
        <v>59</v>
      </c>
      <c r="B3" s="106"/>
      <c r="C3" s="106"/>
      <c r="D3" s="106"/>
      <c r="E3" s="106"/>
      <c r="F3" s="106"/>
      <c r="G3" s="106"/>
      <c r="H3" s="106"/>
      <c r="I3" s="106"/>
    </row>
    <row r="4" ht="14.25" customHeight="1">
      <c r="I4" s="7" t="s">
        <v>14</v>
      </c>
    </row>
    <row r="5" spans="1:9" ht="12.75" customHeight="1">
      <c r="A5" s="82" t="s">
        <v>0</v>
      </c>
      <c r="B5" s="82" t="s">
        <v>1</v>
      </c>
      <c r="C5" s="83" t="s">
        <v>2</v>
      </c>
      <c r="D5" s="84"/>
      <c r="E5" s="84"/>
      <c r="F5" s="85" t="s">
        <v>3</v>
      </c>
      <c r="G5" s="86"/>
      <c r="H5" s="87"/>
      <c r="I5" s="88" t="s">
        <v>45</v>
      </c>
    </row>
    <row r="6" spans="1:9" ht="12.75" customHeight="1">
      <c r="A6" s="82"/>
      <c r="B6" s="82"/>
      <c r="C6" s="89" t="s">
        <v>38</v>
      </c>
      <c r="D6" s="90" t="s">
        <v>44</v>
      </c>
      <c r="E6" s="88" t="s">
        <v>17</v>
      </c>
      <c r="F6" s="89" t="s">
        <v>38</v>
      </c>
      <c r="G6" s="89" t="s">
        <v>44</v>
      </c>
      <c r="H6" s="88" t="s">
        <v>17</v>
      </c>
      <c r="I6" s="91"/>
    </row>
    <row r="7" spans="1:9" ht="12.75" customHeight="1">
      <c r="A7" s="90"/>
      <c r="B7" s="90"/>
      <c r="C7" s="92"/>
      <c r="D7" s="93"/>
      <c r="E7" s="91"/>
      <c r="F7" s="92"/>
      <c r="G7" s="92"/>
      <c r="H7" s="91"/>
      <c r="I7" s="91"/>
    </row>
    <row r="8" spans="1:9" ht="12.75" customHeight="1">
      <c r="A8" s="90"/>
      <c r="B8" s="90"/>
      <c r="C8" s="92"/>
      <c r="D8" s="93"/>
      <c r="E8" s="91"/>
      <c r="F8" s="92"/>
      <c r="G8" s="92"/>
      <c r="H8" s="91"/>
      <c r="I8" s="91"/>
    </row>
    <row r="9" spans="1:9" ht="29.25" customHeight="1">
      <c r="A9" s="90"/>
      <c r="B9" s="90"/>
      <c r="C9" s="94"/>
      <c r="D9" s="93"/>
      <c r="E9" s="95"/>
      <c r="F9" s="94"/>
      <c r="G9" s="92"/>
      <c r="H9" s="95"/>
      <c r="I9" s="91"/>
    </row>
    <row r="10" spans="1:9" ht="15">
      <c r="A10" s="8">
        <v>1</v>
      </c>
      <c r="B10" s="9">
        <v>2</v>
      </c>
      <c r="C10" s="9">
        <v>3</v>
      </c>
      <c r="D10" s="9">
        <v>5</v>
      </c>
      <c r="E10" s="9">
        <v>6</v>
      </c>
      <c r="F10" s="1" t="s">
        <v>18</v>
      </c>
      <c r="G10" s="9">
        <v>9</v>
      </c>
      <c r="H10" s="10">
        <v>10</v>
      </c>
      <c r="I10" s="10">
        <v>11</v>
      </c>
    </row>
    <row r="11" spans="1:9" s="119" customFormat="1" ht="15.75">
      <c r="A11" s="124" t="s">
        <v>62</v>
      </c>
      <c r="B11" s="125"/>
      <c r="C11" s="126"/>
      <c r="D11" s="126"/>
      <c r="E11" s="126"/>
      <c r="F11" s="126"/>
      <c r="G11" s="126"/>
      <c r="H11" s="127"/>
      <c r="I11" s="127"/>
    </row>
    <row r="12" spans="1:9" s="109" customFormat="1" ht="14.25">
      <c r="A12" s="102" t="s">
        <v>144</v>
      </c>
      <c r="B12" s="107" t="s">
        <v>4</v>
      </c>
      <c r="C12" s="108">
        <f>C13</f>
        <v>9432794</v>
      </c>
      <c r="D12" s="108">
        <f>D13</f>
        <v>11615400</v>
      </c>
      <c r="E12" s="37">
        <f aca="true" t="shared" si="0" ref="E12:E17">D12/C12*100</f>
        <v>123.13848897792109</v>
      </c>
      <c r="F12" s="108"/>
      <c r="G12" s="108"/>
      <c r="H12" s="108"/>
      <c r="I12" s="43">
        <f aca="true" t="shared" si="1" ref="I12:I20">SUM(D12,G12)</f>
        <v>11615400</v>
      </c>
    </row>
    <row r="13" spans="1:9" s="5" customFormat="1" ht="30">
      <c r="A13" s="16" t="s">
        <v>5</v>
      </c>
      <c r="B13" s="97">
        <v>11000000</v>
      </c>
      <c r="C13" s="3">
        <f>C14+C18</f>
        <v>9432794</v>
      </c>
      <c r="D13" s="3">
        <f>D14+D18</f>
        <v>11615400</v>
      </c>
      <c r="E13" s="12">
        <f t="shared" si="0"/>
        <v>123.13848897792109</v>
      </c>
      <c r="F13" s="12"/>
      <c r="G13" s="12"/>
      <c r="H13" s="13"/>
      <c r="I13" s="96">
        <f t="shared" si="1"/>
        <v>11615400</v>
      </c>
    </row>
    <row r="14" spans="1:9" s="5" customFormat="1" ht="15">
      <c r="A14" s="16" t="s">
        <v>19</v>
      </c>
      <c r="B14" s="17">
        <v>11010000</v>
      </c>
      <c r="C14" s="2">
        <f>SUM(C15:C17)</f>
        <v>9432794</v>
      </c>
      <c r="D14" s="2">
        <f>SUM(D15:D17)</f>
        <v>11613960</v>
      </c>
      <c r="E14" s="12">
        <f t="shared" si="0"/>
        <v>123.12322308745425</v>
      </c>
      <c r="F14" s="19"/>
      <c r="G14" s="12"/>
      <c r="H14" s="13"/>
      <c r="I14" s="96">
        <f t="shared" si="1"/>
        <v>11613960</v>
      </c>
    </row>
    <row r="15" spans="1:9" s="5" customFormat="1" ht="30">
      <c r="A15" s="16" t="s">
        <v>60</v>
      </c>
      <c r="B15" s="17">
        <v>11010100</v>
      </c>
      <c r="C15" s="2">
        <v>7944507</v>
      </c>
      <c r="D15" s="2">
        <v>9562804</v>
      </c>
      <c r="E15" s="18">
        <f t="shared" si="0"/>
        <v>120.37001163193639</v>
      </c>
      <c r="F15" s="19"/>
      <c r="G15" s="12"/>
      <c r="H15" s="13"/>
      <c r="I15" s="96">
        <f t="shared" si="1"/>
        <v>9562804</v>
      </c>
    </row>
    <row r="16" spans="1:9" s="5" customFormat="1" ht="30">
      <c r="A16" s="16" t="s">
        <v>61</v>
      </c>
      <c r="B16" s="20">
        <v>11010400</v>
      </c>
      <c r="C16" s="2">
        <v>1258287</v>
      </c>
      <c r="D16" s="2">
        <v>1782757</v>
      </c>
      <c r="E16" s="18">
        <f t="shared" si="0"/>
        <v>141.68126985338003</v>
      </c>
      <c r="F16" s="19"/>
      <c r="G16" s="12"/>
      <c r="H16" s="13"/>
      <c r="I16" s="96">
        <f t="shared" si="1"/>
        <v>1782757</v>
      </c>
    </row>
    <row r="17" spans="1:9" s="5" customFormat="1" ht="30">
      <c r="A17" s="21" t="s">
        <v>39</v>
      </c>
      <c r="B17" s="22">
        <v>11010500</v>
      </c>
      <c r="C17" s="2">
        <v>230000</v>
      </c>
      <c r="D17" s="2">
        <v>268399</v>
      </c>
      <c r="E17" s="18">
        <f t="shared" si="0"/>
        <v>116.69521739130435</v>
      </c>
      <c r="F17" s="19"/>
      <c r="G17" s="12"/>
      <c r="H17" s="13"/>
      <c r="I17" s="96">
        <f t="shared" si="1"/>
        <v>268399</v>
      </c>
    </row>
    <row r="18" spans="1:9" s="5" customFormat="1" ht="15">
      <c r="A18" s="21" t="s">
        <v>35</v>
      </c>
      <c r="B18" s="98">
        <v>11020000</v>
      </c>
      <c r="C18" s="2">
        <f>C19</f>
        <v>0</v>
      </c>
      <c r="D18" s="2">
        <f>D19</f>
        <v>1440</v>
      </c>
      <c r="E18" s="18"/>
      <c r="F18" s="19"/>
      <c r="G18" s="12"/>
      <c r="H18" s="13"/>
      <c r="I18" s="96">
        <f t="shared" si="1"/>
        <v>1440</v>
      </c>
    </row>
    <row r="19" spans="1:9" s="5" customFormat="1" ht="14.25" customHeight="1">
      <c r="A19" s="21" t="s">
        <v>36</v>
      </c>
      <c r="B19" s="22">
        <v>11020200</v>
      </c>
      <c r="C19" s="2"/>
      <c r="D19" s="2">
        <v>1440</v>
      </c>
      <c r="E19" s="18"/>
      <c r="F19" s="19"/>
      <c r="G19" s="12"/>
      <c r="H19" s="13"/>
      <c r="I19" s="96">
        <f t="shared" si="1"/>
        <v>1440</v>
      </c>
    </row>
    <row r="20" spans="1:9" s="109" customFormat="1" ht="14.25">
      <c r="A20" s="102" t="s">
        <v>6</v>
      </c>
      <c r="B20" s="103">
        <v>20000000</v>
      </c>
      <c r="C20" s="104">
        <f>C29+C23+C25+C27</f>
        <v>44125</v>
      </c>
      <c r="D20" s="104">
        <f>D29+D23+D25+D27</f>
        <v>58401</v>
      </c>
      <c r="E20" s="23">
        <f>D20/C20*100</f>
        <v>132.35354107648726</v>
      </c>
      <c r="F20" s="104">
        <f>F21+F29+F23</f>
        <v>64165</v>
      </c>
      <c r="G20" s="104">
        <f>G21+G29+G23</f>
        <v>2109159</v>
      </c>
      <c r="H20" s="37" t="s">
        <v>55</v>
      </c>
      <c r="I20" s="43">
        <f t="shared" si="1"/>
        <v>2167560</v>
      </c>
    </row>
    <row r="21" spans="1:9" s="5" customFormat="1" ht="30">
      <c r="A21" s="40" t="s">
        <v>48</v>
      </c>
      <c r="B21" s="41" t="s">
        <v>47</v>
      </c>
      <c r="C21" s="36"/>
      <c r="D21" s="36"/>
      <c r="E21" s="18"/>
      <c r="F21" s="36"/>
      <c r="G21" s="36">
        <v>15770</v>
      </c>
      <c r="H21" s="42"/>
      <c r="I21" s="96">
        <f aca="true" t="shared" si="2" ref="I21:I55">SUM(D21,G21)</f>
        <v>15770</v>
      </c>
    </row>
    <row r="22" spans="1:9" s="5" customFormat="1" ht="30">
      <c r="A22" s="24" t="s">
        <v>20</v>
      </c>
      <c r="B22" s="20">
        <v>22000000</v>
      </c>
      <c r="C22" s="26">
        <f>C23+C25</f>
        <v>44125</v>
      </c>
      <c r="D22" s="26">
        <f>D23+D25</f>
        <v>56953</v>
      </c>
      <c r="E22" s="18">
        <f>D22/C22*100</f>
        <v>129.07195467422096</v>
      </c>
      <c r="F22" s="26"/>
      <c r="G22" s="3"/>
      <c r="H22" s="12"/>
      <c r="I22" s="96">
        <f t="shared" si="2"/>
        <v>56953</v>
      </c>
    </row>
    <row r="23" spans="1:9" s="5" customFormat="1" ht="15">
      <c r="A23" s="24" t="s">
        <v>141</v>
      </c>
      <c r="B23" s="20">
        <v>22010000</v>
      </c>
      <c r="C23" s="26">
        <f>SUM(C24)</f>
        <v>5240</v>
      </c>
      <c r="D23" s="26">
        <f>SUM(D24)</f>
        <v>5919</v>
      </c>
      <c r="E23" s="18">
        <f>D23/C23*100</f>
        <v>112.95801526717557</v>
      </c>
      <c r="F23" s="26"/>
      <c r="G23" s="26"/>
      <c r="H23" s="26"/>
      <c r="I23" s="96">
        <f t="shared" si="2"/>
        <v>5919</v>
      </c>
    </row>
    <row r="24" spans="1:9" s="5" customFormat="1" ht="30">
      <c r="A24" s="24" t="s">
        <v>21</v>
      </c>
      <c r="B24" s="28">
        <v>22010300</v>
      </c>
      <c r="C24" s="29">
        <v>5240</v>
      </c>
      <c r="D24" s="29">
        <v>5919</v>
      </c>
      <c r="E24" s="18">
        <f>D24/C24*100</f>
        <v>112.95801526717557</v>
      </c>
      <c r="F24" s="26"/>
      <c r="G24" s="3"/>
      <c r="H24" s="12"/>
      <c r="I24" s="96">
        <f t="shared" si="2"/>
        <v>5919</v>
      </c>
    </row>
    <row r="25" spans="1:9" s="5" customFormat="1" ht="30">
      <c r="A25" s="24" t="s">
        <v>40</v>
      </c>
      <c r="B25" s="28">
        <v>22080000</v>
      </c>
      <c r="C25" s="29">
        <f>C26</f>
        <v>38885</v>
      </c>
      <c r="D25" s="29">
        <f>D26</f>
        <v>51034</v>
      </c>
      <c r="E25" s="18">
        <f>D25/C25*100</f>
        <v>131.24341005529126</v>
      </c>
      <c r="F25" s="26"/>
      <c r="G25" s="3"/>
      <c r="H25" s="12"/>
      <c r="I25" s="96">
        <f t="shared" si="2"/>
        <v>51034</v>
      </c>
    </row>
    <row r="26" spans="1:9" s="5" customFormat="1" ht="30">
      <c r="A26" s="24" t="s">
        <v>41</v>
      </c>
      <c r="B26" s="28">
        <v>22080400</v>
      </c>
      <c r="C26" s="29">
        <v>38885</v>
      </c>
      <c r="D26" s="29">
        <v>51034</v>
      </c>
      <c r="E26" s="18">
        <f>D26/C26*100</f>
        <v>131.24341005529126</v>
      </c>
      <c r="F26" s="26"/>
      <c r="G26" s="3"/>
      <c r="H26" s="12"/>
      <c r="I26" s="96">
        <f t="shared" si="2"/>
        <v>51034</v>
      </c>
    </row>
    <row r="27" spans="1:9" s="5" customFormat="1" ht="15">
      <c r="A27" s="24" t="s">
        <v>37</v>
      </c>
      <c r="B27" s="28">
        <v>24060000</v>
      </c>
      <c r="C27" s="29">
        <f>C28</f>
        <v>0</v>
      </c>
      <c r="D27" s="29">
        <f>D28</f>
        <v>1448</v>
      </c>
      <c r="E27" s="12"/>
      <c r="F27" s="26"/>
      <c r="G27" s="3"/>
      <c r="H27" s="12"/>
      <c r="I27" s="96">
        <f t="shared" si="2"/>
        <v>1448</v>
      </c>
    </row>
    <row r="28" spans="1:9" s="5" customFormat="1" ht="15">
      <c r="A28" s="24" t="s">
        <v>37</v>
      </c>
      <c r="B28" s="28">
        <v>24060300</v>
      </c>
      <c r="C28" s="29"/>
      <c r="D28" s="29">
        <v>1448</v>
      </c>
      <c r="E28" s="12"/>
      <c r="F28" s="26"/>
      <c r="G28" s="3"/>
      <c r="H28" s="12"/>
      <c r="I28" s="96">
        <f t="shared" si="2"/>
        <v>1448</v>
      </c>
    </row>
    <row r="29" spans="1:9" s="5" customFormat="1" ht="15">
      <c r="A29" s="99" t="s">
        <v>7</v>
      </c>
      <c r="B29" s="20">
        <v>25000000</v>
      </c>
      <c r="C29" s="30"/>
      <c r="D29" s="30"/>
      <c r="E29" s="12"/>
      <c r="F29" s="30">
        <f>F30+F35</f>
        <v>64165</v>
      </c>
      <c r="G29" s="30">
        <f>G30+G35</f>
        <v>2093389</v>
      </c>
      <c r="H29" s="12" t="s">
        <v>56</v>
      </c>
      <c r="I29" s="96">
        <f t="shared" si="2"/>
        <v>2093389</v>
      </c>
    </row>
    <row r="30" spans="1:9" s="5" customFormat="1" ht="30">
      <c r="A30" s="24" t="s">
        <v>142</v>
      </c>
      <c r="B30" s="20">
        <v>25010000</v>
      </c>
      <c r="C30" s="30"/>
      <c r="D30" s="30"/>
      <c r="E30" s="12"/>
      <c r="F30" s="30">
        <f>SUM(F31:F34)</f>
        <v>64165</v>
      </c>
      <c r="G30" s="30">
        <f>SUM(G31:G34)</f>
        <v>110221</v>
      </c>
      <c r="H30" s="12">
        <f>G30/F30*100</f>
        <v>171.77744876490297</v>
      </c>
      <c r="I30" s="96">
        <f t="shared" si="2"/>
        <v>110221</v>
      </c>
    </row>
    <row r="31" spans="1:9" s="5" customFormat="1" ht="30">
      <c r="A31" s="24" t="s">
        <v>42</v>
      </c>
      <c r="B31" s="32">
        <v>25010100</v>
      </c>
      <c r="C31" s="2"/>
      <c r="D31" s="2"/>
      <c r="E31" s="12"/>
      <c r="F31" s="2">
        <v>47500</v>
      </c>
      <c r="G31" s="3">
        <v>53369</v>
      </c>
      <c r="H31" s="33">
        <f>G31/F31*100</f>
        <v>112.35578947368421</v>
      </c>
      <c r="I31" s="96">
        <f t="shared" si="2"/>
        <v>53369</v>
      </c>
    </row>
    <row r="32" spans="1:9" s="5" customFormat="1" ht="15" customHeight="1">
      <c r="A32" s="24" t="s">
        <v>54</v>
      </c>
      <c r="B32" s="32">
        <v>25010200</v>
      </c>
      <c r="C32" s="2"/>
      <c r="D32" s="2"/>
      <c r="E32" s="12"/>
      <c r="F32" s="2"/>
      <c r="G32" s="3">
        <v>540</v>
      </c>
      <c r="H32" s="33"/>
      <c r="I32" s="96">
        <f t="shared" si="2"/>
        <v>540</v>
      </c>
    </row>
    <row r="33" spans="1:9" s="5" customFormat="1" ht="15">
      <c r="A33" s="24" t="s">
        <v>22</v>
      </c>
      <c r="B33" s="32">
        <v>25010300</v>
      </c>
      <c r="C33" s="2"/>
      <c r="D33" s="2"/>
      <c r="E33" s="12"/>
      <c r="F33" s="2">
        <v>16665</v>
      </c>
      <c r="G33" s="3">
        <v>24310</v>
      </c>
      <c r="H33" s="33">
        <f>G33/F33*100</f>
        <v>145.87458745874585</v>
      </c>
      <c r="I33" s="96">
        <f t="shared" si="2"/>
        <v>24310</v>
      </c>
    </row>
    <row r="34" spans="1:9" s="5" customFormat="1" ht="15">
      <c r="A34" s="24" t="s">
        <v>43</v>
      </c>
      <c r="B34" s="32">
        <v>25010400</v>
      </c>
      <c r="C34" s="2"/>
      <c r="D34" s="2"/>
      <c r="E34" s="12"/>
      <c r="F34" s="2"/>
      <c r="G34" s="3">
        <v>32002</v>
      </c>
      <c r="H34" s="33"/>
      <c r="I34" s="96">
        <f t="shared" si="2"/>
        <v>32002</v>
      </c>
    </row>
    <row r="35" spans="1:9" s="5" customFormat="1" ht="15">
      <c r="A35" s="24" t="s">
        <v>143</v>
      </c>
      <c r="B35" s="20">
        <v>25020000</v>
      </c>
      <c r="C35" s="30"/>
      <c r="D35" s="30"/>
      <c r="E35" s="12"/>
      <c r="F35" s="30">
        <f>SUM(F36:F37)</f>
        <v>0</v>
      </c>
      <c r="G35" s="30">
        <f>SUM(G36:G37)</f>
        <v>1983168</v>
      </c>
      <c r="H35" s="33"/>
      <c r="I35" s="96">
        <f t="shared" si="2"/>
        <v>1983168</v>
      </c>
    </row>
    <row r="36" spans="1:9" s="5" customFormat="1" ht="15">
      <c r="A36" s="24" t="s">
        <v>23</v>
      </c>
      <c r="B36" s="32">
        <v>25020100</v>
      </c>
      <c r="C36" s="2"/>
      <c r="D36" s="2"/>
      <c r="E36" s="12"/>
      <c r="F36" s="2"/>
      <c r="G36" s="3">
        <v>1759431</v>
      </c>
      <c r="H36" s="33"/>
      <c r="I36" s="96">
        <f t="shared" si="2"/>
        <v>1759431</v>
      </c>
    </row>
    <row r="37" spans="1:9" s="5" customFormat="1" ht="40.5" customHeight="1">
      <c r="A37" s="24" t="s">
        <v>24</v>
      </c>
      <c r="B37" s="32">
        <v>25020200</v>
      </c>
      <c r="C37" s="2"/>
      <c r="D37" s="2"/>
      <c r="E37" s="12"/>
      <c r="F37" s="2"/>
      <c r="G37" s="3">
        <v>223737</v>
      </c>
      <c r="H37" s="33"/>
      <c r="I37" s="96">
        <f t="shared" si="2"/>
        <v>223737</v>
      </c>
    </row>
    <row r="38" spans="1:9" s="109" customFormat="1" ht="15.75">
      <c r="A38" s="110" t="s">
        <v>8</v>
      </c>
      <c r="B38" s="111">
        <v>900101</v>
      </c>
      <c r="C38" s="112">
        <f>C12+C20</f>
        <v>9476919</v>
      </c>
      <c r="D38" s="112">
        <f>D12+D20</f>
        <v>11673801</v>
      </c>
      <c r="E38" s="113">
        <f aca="true" t="shared" si="3" ref="E38:E53">D38/C38*100</f>
        <v>123.18139471277532</v>
      </c>
      <c r="F38" s="112">
        <f>F12+F20</f>
        <v>64165</v>
      </c>
      <c r="G38" s="112">
        <f>G12+G20</f>
        <v>2109159</v>
      </c>
      <c r="H38" s="37" t="s">
        <v>55</v>
      </c>
      <c r="I38" s="114">
        <f t="shared" si="2"/>
        <v>13782960</v>
      </c>
    </row>
    <row r="39" spans="1:9" s="109" customFormat="1" ht="14.25">
      <c r="A39" s="102" t="s">
        <v>9</v>
      </c>
      <c r="B39" s="105">
        <v>40000000</v>
      </c>
      <c r="C39" s="104">
        <f>SUM(C40)</f>
        <v>83552757</v>
      </c>
      <c r="D39" s="104">
        <f>SUM(D40)</f>
        <v>82584426</v>
      </c>
      <c r="E39" s="37">
        <f t="shared" si="3"/>
        <v>98.8410544011133</v>
      </c>
      <c r="F39" s="104">
        <f>SUM(F40)</f>
        <v>1091800</v>
      </c>
      <c r="G39" s="104">
        <f>SUM(G40)</f>
        <v>796800</v>
      </c>
      <c r="H39" s="37">
        <f>G39/F39*100</f>
        <v>72.98039934053855</v>
      </c>
      <c r="I39" s="43">
        <f t="shared" si="2"/>
        <v>83381226</v>
      </c>
    </row>
    <row r="40" spans="1:9" s="5" customFormat="1" ht="15">
      <c r="A40" s="16" t="s">
        <v>10</v>
      </c>
      <c r="B40" s="97">
        <v>41000000</v>
      </c>
      <c r="C40" s="30">
        <f>SUM(C41+C43+C49)</f>
        <v>83552757</v>
      </c>
      <c r="D40" s="30">
        <f>SUM(D41+D43+D49)</f>
        <v>82584426</v>
      </c>
      <c r="E40" s="12">
        <f t="shared" si="3"/>
        <v>98.8410544011133</v>
      </c>
      <c r="F40" s="30">
        <f>SUM(F41+F43+F49)</f>
        <v>1091800</v>
      </c>
      <c r="G40" s="30">
        <f>SUM(G41+G43+G49)</f>
        <v>796800</v>
      </c>
      <c r="H40" s="12">
        <f>G40/F40*100</f>
        <v>72.98039934053855</v>
      </c>
      <c r="I40" s="96">
        <f t="shared" si="2"/>
        <v>83381226</v>
      </c>
    </row>
    <row r="41" spans="1:9" s="5" customFormat="1" ht="15">
      <c r="A41" s="16" t="s">
        <v>25</v>
      </c>
      <c r="B41" s="97">
        <v>41010000</v>
      </c>
      <c r="C41" s="30">
        <f>SUM(C42)</f>
        <v>218646</v>
      </c>
      <c r="D41" s="30">
        <f>SUM(D42)</f>
        <v>218646</v>
      </c>
      <c r="E41" s="12">
        <f t="shared" si="3"/>
        <v>100</v>
      </c>
      <c r="F41" s="30"/>
      <c r="G41" s="30"/>
      <c r="H41" s="12"/>
      <c r="I41" s="96">
        <f t="shared" si="2"/>
        <v>218646</v>
      </c>
    </row>
    <row r="42" spans="1:9" s="5" customFormat="1" ht="44.25" customHeight="1">
      <c r="A42" s="34" t="s">
        <v>26</v>
      </c>
      <c r="B42" s="35">
        <v>41010600</v>
      </c>
      <c r="C42" s="36">
        <v>218646</v>
      </c>
      <c r="D42" s="36">
        <v>218646</v>
      </c>
      <c r="E42" s="33">
        <f t="shared" si="3"/>
        <v>100</v>
      </c>
      <c r="F42" s="30"/>
      <c r="G42" s="30"/>
      <c r="H42" s="12"/>
      <c r="I42" s="96">
        <f t="shared" si="2"/>
        <v>218646</v>
      </c>
    </row>
    <row r="43" spans="1:9" s="100" customFormat="1" ht="15">
      <c r="A43" s="99" t="s">
        <v>11</v>
      </c>
      <c r="B43" s="17">
        <v>41020000</v>
      </c>
      <c r="C43" s="30">
        <f>SUM(C44:C48)</f>
        <v>48727000</v>
      </c>
      <c r="D43" s="30">
        <f>SUM(D44:D48)</f>
        <v>48727000</v>
      </c>
      <c r="E43" s="12">
        <f t="shared" si="3"/>
        <v>100</v>
      </c>
      <c r="F43" s="30"/>
      <c r="G43" s="30"/>
      <c r="H43" s="12"/>
      <c r="I43" s="96">
        <f t="shared" si="2"/>
        <v>48727000</v>
      </c>
    </row>
    <row r="44" spans="1:9" s="5" customFormat="1" ht="15">
      <c r="A44" s="34" t="s">
        <v>27</v>
      </c>
      <c r="B44" s="17">
        <v>41020100</v>
      </c>
      <c r="C44" s="2">
        <v>44157400</v>
      </c>
      <c r="D44" s="2">
        <v>44157400</v>
      </c>
      <c r="E44" s="33">
        <f t="shared" si="3"/>
        <v>100</v>
      </c>
      <c r="F44" s="2"/>
      <c r="G44" s="3"/>
      <c r="H44" s="12"/>
      <c r="I44" s="96">
        <f t="shared" si="2"/>
        <v>44157400</v>
      </c>
    </row>
    <row r="45" spans="1:9" s="5" customFormat="1" ht="30">
      <c r="A45" s="24" t="s">
        <v>28</v>
      </c>
      <c r="B45" s="17">
        <v>41020600</v>
      </c>
      <c r="C45" s="2">
        <v>1894500</v>
      </c>
      <c r="D45" s="2">
        <v>1894500</v>
      </c>
      <c r="E45" s="12">
        <f t="shared" si="3"/>
        <v>100</v>
      </c>
      <c r="F45" s="2"/>
      <c r="G45" s="3"/>
      <c r="H45" s="12"/>
      <c r="I45" s="96">
        <f t="shared" si="2"/>
        <v>1894500</v>
      </c>
    </row>
    <row r="46" spans="1:9" s="5" customFormat="1" ht="30">
      <c r="A46" s="21" t="s">
        <v>46</v>
      </c>
      <c r="B46" s="17">
        <v>41021200</v>
      </c>
      <c r="C46" s="2">
        <v>920800</v>
      </c>
      <c r="D46" s="2">
        <v>920800</v>
      </c>
      <c r="E46" s="12">
        <f t="shared" si="3"/>
        <v>100</v>
      </c>
      <c r="F46" s="2"/>
      <c r="G46" s="3"/>
      <c r="H46" s="12"/>
      <c r="I46" s="96">
        <f t="shared" si="2"/>
        <v>920800</v>
      </c>
    </row>
    <row r="47" spans="1:9" s="5" customFormat="1" ht="30">
      <c r="A47" s="21" t="s">
        <v>52</v>
      </c>
      <c r="B47" s="17">
        <v>41021800</v>
      </c>
      <c r="C47" s="2">
        <v>1454300</v>
      </c>
      <c r="D47" s="2">
        <v>1454300</v>
      </c>
      <c r="E47" s="12">
        <f t="shared" si="3"/>
        <v>100</v>
      </c>
      <c r="F47" s="2"/>
      <c r="G47" s="3"/>
      <c r="H47" s="12"/>
      <c r="I47" s="96">
        <f t="shared" si="2"/>
        <v>1454300</v>
      </c>
    </row>
    <row r="48" spans="1:9" s="5" customFormat="1" ht="43.5" customHeight="1">
      <c r="A48" s="21" t="s">
        <v>57</v>
      </c>
      <c r="B48" s="17">
        <v>41021900</v>
      </c>
      <c r="C48" s="2">
        <v>300000</v>
      </c>
      <c r="D48" s="2">
        <v>300000</v>
      </c>
      <c r="E48" s="12">
        <f t="shared" si="3"/>
        <v>100</v>
      </c>
      <c r="F48" s="2"/>
      <c r="G48" s="3"/>
      <c r="H48" s="12"/>
      <c r="I48" s="96">
        <f t="shared" si="2"/>
        <v>300000</v>
      </c>
    </row>
    <row r="49" spans="1:9" s="100" customFormat="1" ht="15">
      <c r="A49" s="99" t="s">
        <v>12</v>
      </c>
      <c r="B49" s="17">
        <v>41030000</v>
      </c>
      <c r="C49" s="30">
        <f>SUM(C50:C57)</f>
        <v>34607111</v>
      </c>
      <c r="D49" s="30">
        <f>SUM(D50:D57)</f>
        <v>33638780</v>
      </c>
      <c r="E49" s="33">
        <f t="shared" si="3"/>
        <v>97.20193055120954</v>
      </c>
      <c r="F49" s="30">
        <f>SUM(F50:F57)</f>
        <v>1091800</v>
      </c>
      <c r="G49" s="30">
        <f>SUM(G50:G57)</f>
        <v>796800</v>
      </c>
      <c r="H49" s="12">
        <f>G49/F49*100</f>
        <v>72.98039934053855</v>
      </c>
      <c r="I49" s="96">
        <f t="shared" si="2"/>
        <v>34435580</v>
      </c>
    </row>
    <row r="50" spans="1:9" s="5" customFormat="1" ht="45">
      <c r="A50" s="34" t="s">
        <v>29</v>
      </c>
      <c r="B50" s="17">
        <v>41030600</v>
      </c>
      <c r="C50" s="2">
        <v>24176000</v>
      </c>
      <c r="D50" s="2">
        <v>24125458</v>
      </c>
      <c r="E50" s="12">
        <f t="shared" si="3"/>
        <v>99.79094142951688</v>
      </c>
      <c r="F50" s="2"/>
      <c r="G50" s="3"/>
      <c r="H50" s="12"/>
      <c r="I50" s="96">
        <f t="shared" si="2"/>
        <v>24125458</v>
      </c>
    </row>
    <row r="51" spans="1:9" s="5" customFormat="1" ht="75">
      <c r="A51" s="38" t="s">
        <v>30</v>
      </c>
      <c r="B51" s="20">
        <v>41030800</v>
      </c>
      <c r="C51" s="2">
        <v>8528900</v>
      </c>
      <c r="D51" s="2">
        <v>7760699</v>
      </c>
      <c r="E51" s="12">
        <f t="shared" si="3"/>
        <v>90.9929650951471</v>
      </c>
      <c r="F51" s="2"/>
      <c r="G51" s="3"/>
      <c r="H51" s="12"/>
      <c r="I51" s="96">
        <f t="shared" si="2"/>
        <v>7760699</v>
      </c>
    </row>
    <row r="52" spans="1:9" s="5" customFormat="1" ht="147.75" customHeight="1">
      <c r="A52" s="38" t="s">
        <v>31</v>
      </c>
      <c r="B52" s="20">
        <v>41030900</v>
      </c>
      <c r="C52" s="2">
        <v>800300</v>
      </c>
      <c r="D52" s="2">
        <v>665219</v>
      </c>
      <c r="E52" s="12">
        <f t="shared" si="3"/>
        <v>83.12120454829439</v>
      </c>
      <c r="F52" s="2"/>
      <c r="G52" s="3"/>
      <c r="H52" s="12"/>
      <c r="I52" s="96">
        <f t="shared" si="2"/>
        <v>665219</v>
      </c>
    </row>
    <row r="53" spans="1:9" s="5" customFormat="1" ht="45">
      <c r="A53" s="38" t="s">
        <v>32</v>
      </c>
      <c r="B53" s="20">
        <v>41031000</v>
      </c>
      <c r="C53" s="2">
        <v>317700</v>
      </c>
      <c r="D53" s="2">
        <v>317659</v>
      </c>
      <c r="E53" s="12">
        <f t="shared" si="3"/>
        <v>99.98709474346869</v>
      </c>
      <c r="F53" s="2"/>
      <c r="G53" s="2"/>
      <c r="H53" s="12"/>
      <c r="I53" s="96">
        <f t="shared" si="2"/>
        <v>317659</v>
      </c>
    </row>
    <row r="54" spans="1:9" s="5" customFormat="1" ht="45">
      <c r="A54" s="38" t="s">
        <v>53</v>
      </c>
      <c r="B54" s="20">
        <v>41034400</v>
      </c>
      <c r="C54" s="2"/>
      <c r="D54" s="2"/>
      <c r="E54" s="12"/>
      <c r="F54" s="2">
        <v>796800</v>
      </c>
      <c r="G54" s="2">
        <v>796800</v>
      </c>
      <c r="H54" s="33">
        <f>G54/F54*100</f>
        <v>100</v>
      </c>
      <c r="I54" s="96">
        <f t="shared" si="2"/>
        <v>796800</v>
      </c>
    </row>
    <row r="55" spans="1:9" s="5" customFormat="1" ht="15">
      <c r="A55" s="38" t="s">
        <v>51</v>
      </c>
      <c r="B55" s="20">
        <v>41035000</v>
      </c>
      <c r="C55" s="2"/>
      <c r="D55" s="2"/>
      <c r="E55" s="12"/>
      <c r="F55" s="2">
        <v>295000</v>
      </c>
      <c r="G55" s="2"/>
      <c r="H55" s="33">
        <f>G55/F55*100</f>
        <v>0</v>
      </c>
      <c r="I55" s="96">
        <f t="shared" si="2"/>
        <v>0</v>
      </c>
    </row>
    <row r="56" spans="1:9" s="5" customFormat="1" ht="28.5" customHeight="1">
      <c r="A56" s="24" t="s">
        <v>33</v>
      </c>
      <c r="B56" s="20">
        <v>41035600</v>
      </c>
      <c r="C56" s="2">
        <v>456700</v>
      </c>
      <c r="D56" s="2">
        <v>456700</v>
      </c>
      <c r="E56" s="12">
        <f>D56/C56*100</f>
        <v>100</v>
      </c>
      <c r="F56" s="2"/>
      <c r="G56" s="2"/>
      <c r="H56" s="12"/>
      <c r="I56" s="96">
        <f>SUM(D56,G56)</f>
        <v>456700</v>
      </c>
    </row>
    <row r="57" spans="1:9" s="5" customFormat="1" ht="73.5" customHeight="1">
      <c r="A57" s="24" t="s">
        <v>34</v>
      </c>
      <c r="B57" s="20">
        <v>41035800</v>
      </c>
      <c r="C57" s="2">
        <v>327511</v>
      </c>
      <c r="D57" s="2">
        <v>313045</v>
      </c>
      <c r="E57" s="12">
        <f>D57/C57*100</f>
        <v>95.5830491189609</v>
      </c>
      <c r="F57" s="2"/>
      <c r="G57" s="2"/>
      <c r="H57" s="12"/>
      <c r="I57" s="96">
        <f>SUM(D57,G57)</f>
        <v>313045</v>
      </c>
    </row>
    <row r="58" spans="1:9" s="31" customFormat="1" ht="14.25">
      <c r="A58" s="27" t="s">
        <v>49</v>
      </c>
      <c r="B58" s="25">
        <v>50000000</v>
      </c>
      <c r="C58" s="15"/>
      <c r="D58" s="15"/>
      <c r="E58" s="11"/>
      <c r="F58" s="15">
        <f>F59</f>
        <v>587909</v>
      </c>
      <c r="G58" s="15">
        <f>G59</f>
        <v>587912</v>
      </c>
      <c r="H58" s="37">
        <f>G58/F58*100</f>
        <v>100.00051028305401</v>
      </c>
      <c r="I58" s="14">
        <f>SUM(D58,G58)</f>
        <v>587912</v>
      </c>
    </row>
    <row r="59" spans="1:9" s="5" customFormat="1" ht="28.5" customHeight="1">
      <c r="A59" s="24" t="s">
        <v>50</v>
      </c>
      <c r="B59" s="20">
        <v>50110000</v>
      </c>
      <c r="C59" s="2"/>
      <c r="D59" s="2"/>
      <c r="E59" s="12"/>
      <c r="F59" s="2">
        <v>587909</v>
      </c>
      <c r="G59" s="2">
        <v>587912</v>
      </c>
      <c r="H59" s="33">
        <f>G59/F59*100</f>
        <v>100.00051028305401</v>
      </c>
      <c r="I59" s="101">
        <f>SUM(D59,G59)</f>
        <v>587912</v>
      </c>
    </row>
    <row r="60" spans="1:10" s="119" customFormat="1" ht="15.75">
      <c r="A60" s="115" t="s">
        <v>13</v>
      </c>
      <c r="B60" s="116">
        <v>900102</v>
      </c>
      <c r="C60" s="117">
        <f>SUM(C38+C39+C58)</f>
        <v>93029676</v>
      </c>
      <c r="D60" s="117">
        <f>SUM(D38+D39+D58)</f>
        <v>94258227</v>
      </c>
      <c r="E60" s="113">
        <f>D60/C60*100</f>
        <v>101.3206011810683</v>
      </c>
      <c r="F60" s="117">
        <f>SUM(F38+F39+F58)</f>
        <v>1743874</v>
      </c>
      <c r="G60" s="117">
        <f>SUM(G38+G39+G58)</f>
        <v>3493871</v>
      </c>
      <c r="H60" s="37" t="s">
        <v>58</v>
      </c>
      <c r="I60" s="117">
        <f>SUM(I38+I39+I58)</f>
        <v>97752098</v>
      </c>
      <c r="J60" s="118"/>
    </row>
    <row r="61" spans="1:9" s="39" customFormat="1" ht="15.75">
      <c r="A61" s="120" t="s">
        <v>140</v>
      </c>
      <c r="B61" s="121"/>
      <c r="C61" s="122"/>
      <c r="D61" s="122"/>
      <c r="E61" s="122"/>
      <c r="F61" s="122"/>
      <c r="G61" s="122"/>
      <c r="H61" s="122"/>
      <c r="I61" s="123"/>
    </row>
    <row r="62" spans="1:9" ht="15.75">
      <c r="A62" s="45" t="s">
        <v>63</v>
      </c>
      <c r="B62" s="46" t="s">
        <v>64</v>
      </c>
      <c r="C62" s="47">
        <f>SUM(C63)</f>
        <v>1266822</v>
      </c>
      <c r="D62" s="47">
        <f>SUM(D63)</f>
        <v>1219454</v>
      </c>
      <c r="E62" s="48">
        <f aca="true" t="shared" si="4" ref="E62:E71">D62/C62*100</f>
        <v>96.26087958687172</v>
      </c>
      <c r="F62" s="47">
        <f>SUM(F63,F72)</f>
        <v>15210</v>
      </c>
      <c r="G62" s="47">
        <f>SUM(G63,G72)</f>
        <v>14039</v>
      </c>
      <c r="H62" s="49">
        <f aca="true" t="shared" si="5" ref="H62:H67">G62/F62*100</f>
        <v>92.30111768573308</v>
      </c>
      <c r="I62" s="47">
        <f aca="true" t="shared" si="6" ref="I62:I125">SUM(D62,G62)</f>
        <v>1233493</v>
      </c>
    </row>
    <row r="63" spans="1:9" ht="15">
      <c r="A63" s="50" t="s">
        <v>65</v>
      </c>
      <c r="B63" s="44">
        <v>1000</v>
      </c>
      <c r="C63" s="51">
        <f>SUM(C65,C66,C67,C68,C69,C70,C71)</f>
        <v>1266822</v>
      </c>
      <c r="D63" s="51">
        <f>SUM(D65,D66,D67,D68,D69,D70,D71)</f>
        <v>1219454</v>
      </c>
      <c r="E63" s="52">
        <f t="shared" si="4"/>
        <v>96.26087958687172</v>
      </c>
      <c r="F63" s="51">
        <f>SUM(F64)</f>
        <v>9000</v>
      </c>
      <c r="G63" s="51">
        <f>SUM(G64)</f>
        <v>7829</v>
      </c>
      <c r="H63" s="53">
        <f t="shared" si="5"/>
        <v>86.9888888888889</v>
      </c>
      <c r="I63" s="51">
        <f t="shared" si="6"/>
        <v>1227283</v>
      </c>
    </row>
    <row r="64" spans="1:9" ht="15" hidden="1">
      <c r="A64" s="50" t="s">
        <v>66</v>
      </c>
      <c r="B64" s="44">
        <v>1100</v>
      </c>
      <c r="C64" s="51">
        <f>SUM(C65:C70)</f>
        <v>1264422</v>
      </c>
      <c r="D64" s="51">
        <f>SUM(D65:D70)</f>
        <v>1217054</v>
      </c>
      <c r="E64" s="52">
        <f t="shared" si="4"/>
        <v>96.25378236063594</v>
      </c>
      <c r="F64" s="51">
        <f>SUM(F65:F69)</f>
        <v>9000</v>
      </c>
      <c r="G64" s="51">
        <f>SUM(G65:G69)</f>
        <v>7829</v>
      </c>
      <c r="H64" s="53">
        <f t="shared" si="5"/>
        <v>86.9888888888889</v>
      </c>
      <c r="I64" s="51">
        <f t="shared" si="6"/>
        <v>1224883</v>
      </c>
    </row>
    <row r="65" spans="1:9" ht="15">
      <c r="A65" s="50" t="s">
        <v>67</v>
      </c>
      <c r="B65" s="44">
        <v>1110</v>
      </c>
      <c r="C65" s="51">
        <v>661725</v>
      </c>
      <c r="D65" s="51">
        <v>661725</v>
      </c>
      <c r="E65" s="52">
        <f t="shared" si="4"/>
        <v>100</v>
      </c>
      <c r="F65" s="51"/>
      <c r="G65" s="51"/>
      <c r="H65" s="53"/>
      <c r="I65" s="51">
        <f t="shared" si="6"/>
        <v>661725</v>
      </c>
    </row>
    <row r="66" spans="1:9" ht="15">
      <c r="A66" s="50" t="s">
        <v>68</v>
      </c>
      <c r="B66" s="44">
        <v>1120</v>
      </c>
      <c r="C66" s="51">
        <v>218928</v>
      </c>
      <c r="D66" s="51">
        <v>218928</v>
      </c>
      <c r="E66" s="52">
        <f t="shared" si="4"/>
        <v>100</v>
      </c>
      <c r="F66" s="51"/>
      <c r="G66" s="51"/>
      <c r="H66" s="53"/>
      <c r="I66" s="51">
        <f t="shared" si="6"/>
        <v>218928</v>
      </c>
    </row>
    <row r="67" spans="1:9" ht="15">
      <c r="A67" s="54" t="s">
        <v>69</v>
      </c>
      <c r="B67" s="44">
        <v>1130</v>
      </c>
      <c r="C67" s="51">
        <v>223269</v>
      </c>
      <c r="D67" s="51">
        <v>185181</v>
      </c>
      <c r="E67" s="52">
        <f t="shared" si="4"/>
        <v>82.94075756150653</v>
      </c>
      <c r="F67" s="51">
        <v>3350</v>
      </c>
      <c r="G67" s="51">
        <v>1229</v>
      </c>
      <c r="H67" s="53">
        <f t="shared" si="5"/>
        <v>36.68656716417911</v>
      </c>
      <c r="I67" s="51">
        <f t="shared" si="6"/>
        <v>186410</v>
      </c>
    </row>
    <row r="68" spans="1:9" ht="15">
      <c r="A68" s="50" t="s">
        <v>70</v>
      </c>
      <c r="B68" s="44">
        <v>1140</v>
      </c>
      <c r="C68" s="51">
        <v>7575</v>
      </c>
      <c r="D68" s="51">
        <v>7244</v>
      </c>
      <c r="E68" s="52">
        <f t="shared" si="4"/>
        <v>95.63036303630363</v>
      </c>
      <c r="F68" s="51"/>
      <c r="G68" s="51"/>
      <c r="H68" s="53"/>
      <c r="I68" s="51">
        <f t="shared" si="6"/>
        <v>7244</v>
      </c>
    </row>
    <row r="69" spans="1:9" ht="15">
      <c r="A69" s="54" t="s">
        <v>71</v>
      </c>
      <c r="B69" s="44">
        <v>1160</v>
      </c>
      <c r="C69" s="51">
        <v>152925</v>
      </c>
      <c r="D69" s="51">
        <v>143976</v>
      </c>
      <c r="E69" s="52">
        <f t="shared" si="4"/>
        <v>94.14811181951937</v>
      </c>
      <c r="F69" s="51">
        <v>5650</v>
      </c>
      <c r="G69" s="51">
        <v>6600</v>
      </c>
      <c r="H69" s="53" t="s">
        <v>72</v>
      </c>
      <c r="I69" s="51">
        <f t="shared" si="6"/>
        <v>150576</v>
      </c>
    </row>
    <row r="70" spans="1:9" ht="15" hidden="1">
      <c r="A70" s="54" t="s">
        <v>73</v>
      </c>
      <c r="B70" s="44">
        <v>1170</v>
      </c>
      <c r="C70" s="51"/>
      <c r="D70" s="51"/>
      <c r="E70" s="52" t="e">
        <f t="shared" si="4"/>
        <v>#DIV/0!</v>
      </c>
      <c r="F70" s="55"/>
      <c r="G70" s="55"/>
      <c r="H70" s="53"/>
      <c r="I70" s="51">
        <f t="shared" si="6"/>
        <v>0</v>
      </c>
    </row>
    <row r="71" spans="1:9" ht="15">
      <c r="A71" s="54" t="s">
        <v>74</v>
      </c>
      <c r="B71" s="44">
        <v>1343</v>
      </c>
      <c r="C71" s="51">
        <v>2400</v>
      </c>
      <c r="D71" s="51">
        <v>2400</v>
      </c>
      <c r="E71" s="52">
        <f t="shared" si="4"/>
        <v>100</v>
      </c>
      <c r="F71" s="51"/>
      <c r="G71" s="51"/>
      <c r="H71" s="53"/>
      <c r="I71" s="51">
        <f t="shared" si="6"/>
        <v>2400</v>
      </c>
    </row>
    <row r="72" spans="1:9" ht="15">
      <c r="A72" s="50" t="s">
        <v>75</v>
      </c>
      <c r="B72" s="44">
        <v>2000</v>
      </c>
      <c r="C72" s="51"/>
      <c r="D72" s="51"/>
      <c r="E72" s="52"/>
      <c r="F72" s="51">
        <f>SUM(F73)</f>
        <v>6210</v>
      </c>
      <c r="G72" s="51">
        <f>SUM(G73)</f>
        <v>6210</v>
      </c>
      <c r="H72" s="53">
        <f>G72/F72*100</f>
        <v>100</v>
      </c>
      <c r="I72" s="51">
        <f t="shared" si="6"/>
        <v>6210</v>
      </c>
    </row>
    <row r="73" spans="1:9" ht="15" hidden="1">
      <c r="A73" s="50" t="s">
        <v>76</v>
      </c>
      <c r="B73" s="44">
        <v>2100</v>
      </c>
      <c r="C73" s="51"/>
      <c r="D73" s="51"/>
      <c r="E73" s="52"/>
      <c r="F73" s="51">
        <f>SUM(F74:F75)</f>
        <v>6210</v>
      </c>
      <c r="G73" s="51">
        <f>SUM(G74:G75)</f>
        <v>6210</v>
      </c>
      <c r="H73" s="53">
        <f>G73/F73*100</f>
        <v>100</v>
      </c>
      <c r="I73" s="51">
        <f t="shared" si="6"/>
        <v>6210</v>
      </c>
    </row>
    <row r="74" spans="1:9" ht="15">
      <c r="A74" s="54" t="s">
        <v>77</v>
      </c>
      <c r="B74" s="44">
        <v>2110</v>
      </c>
      <c r="C74" s="51"/>
      <c r="D74" s="51"/>
      <c r="E74" s="52"/>
      <c r="F74" s="51">
        <v>6210</v>
      </c>
      <c r="G74" s="51">
        <v>6210</v>
      </c>
      <c r="H74" s="53">
        <f>G74/F74*100</f>
        <v>100</v>
      </c>
      <c r="I74" s="51">
        <f t="shared" si="6"/>
        <v>6210</v>
      </c>
    </row>
    <row r="75" spans="1:9" ht="15" hidden="1">
      <c r="A75" s="50" t="s">
        <v>78</v>
      </c>
      <c r="B75" s="44">
        <v>2133</v>
      </c>
      <c r="C75" s="51"/>
      <c r="D75" s="51"/>
      <c r="E75" s="52"/>
      <c r="F75" s="51"/>
      <c r="G75" s="51"/>
      <c r="H75" s="53" t="e">
        <f>G75/F75*100</f>
        <v>#DIV/0!</v>
      </c>
      <c r="I75" s="51">
        <f t="shared" si="6"/>
        <v>0</v>
      </c>
    </row>
    <row r="76" spans="1:9" ht="14.25" customHeight="1">
      <c r="A76" s="45" t="s">
        <v>79</v>
      </c>
      <c r="B76" s="46" t="s">
        <v>80</v>
      </c>
      <c r="C76" s="47">
        <f>SUM(C77,C86)</f>
        <v>34049878</v>
      </c>
      <c r="D76" s="47">
        <f>SUM(D77,D86)</f>
        <v>33899259</v>
      </c>
      <c r="E76" s="48">
        <f aca="true" t="shared" si="7" ref="E76:E115">D76/C76*100</f>
        <v>99.55765186588921</v>
      </c>
      <c r="F76" s="47">
        <f>SUM(F77,F86)</f>
        <v>5355</v>
      </c>
      <c r="G76" s="47">
        <f>SUM(G77,G86)</f>
        <v>1741304</v>
      </c>
      <c r="H76" s="56" t="s">
        <v>81</v>
      </c>
      <c r="I76" s="47">
        <f t="shared" si="6"/>
        <v>35640563</v>
      </c>
    </row>
    <row r="77" spans="1:9" ht="15">
      <c r="A77" s="50" t="s">
        <v>65</v>
      </c>
      <c r="B77" s="44">
        <v>1000</v>
      </c>
      <c r="C77" s="51">
        <f>SUM(C79,C80,C81,C82,C83,C84,C85)</f>
        <v>34049878</v>
      </c>
      <c r="D77" s="51">
        <f>SUM(D79,D80,D81,D82,D83,D84,D85)</f>
        <v>33899259</v>
      </c>
      <c r="E77" s="52">
        <f t="shared" si="7"/>
        <v>99.55765186588921</v>
      </c>
      <c r="F77" s="51">
        <f>SUM(F79,F80,F81,F82,F83,F85)</f>
        <v>3355</v>
      </c>
      <c r="G77" s="51">
        <f>SUM(G78)</f>
        <v>737844</v>
      </c>
      <c r="H77" s="57" t="s">
        <v>82</v>
      </c>
      <c r="I77" s="51">
        <f t="shared" si="6"/>
        <v>34637103</v>
      </c>
    </row>
    <row r="78" spans="1:9" ht="15" hidden="1">
      <c r="A78" s="50" t="s">
        <v>66</v>
      </c>
      <c r="B78" s="44">
        <v>1100</v>
      </c>
      <c r="C78" s="51">
        <f>SUM(C79:C83)</f>
        <v>33549757</v>
      </c>
      <c r="D78" s="51">
        <f>SUM(D79:D83)</f>
        <v>33429802</v>
      </c>
      <c r="E78" s="52">
        <f t="shared" si="7"/>
        <v>99.64245642673359</v>
      </c>
      <c r="F78" s="51">
        <f>SUM(F79:F83)</f>
        <v>3355</v>
      </c>
      <c r="G78" s="51">
        <f>SUM(G79:G83)</f>
        <v>737844</v>
      </c>
      <c r="H78" s="57">
        <f>G78/F78*100</f>
        <v>21992.3695976155</v>
      </c>
      <c r="I78" s="51">
        <f t="shared" si="6"/>
        <v>34167646</v>
      </c>
    </row>
    <row r="79" spans="1:9" ht="15">
      <c r="A79" s="50" t="s">
        <v>67</v>
      </c>
      <c r="B79" s="44">
        <v>1110</v>
      </c>
      <c r="C79" s="51">
        <v>19458963</v>
      </c>
      <c r="D79" s="51">
        <v>19458957</v>
      </c>
      <c r="E79" s="52">
        <f t="shared" si="7"/>
        <v>99.99996916588</v>
      </c>
      <c r="F79" s="51"/>
      <c r="G79" s="51">
        <v>2443</v>
      </c>
      <c r="H79" s="57"/>
      <c r="I79" s="51">
        <f t="shared" si="6"/>
        <v>19461400</v>
      </c>
    </row>
    <row r="80" spans="1:9" ht="15">
      <c r="A80" s="50" t="s">
        <v>68</v>
      </c>
      <c r="B80" s="44">
        <v>1120</v>
      </c>
      <c r="C80" s="51">
        <v>7024201</v>
      </c>
      <c r="D80" s="51">
        <v>7005802</v>
      </c>
      <c r="E80" s="52">
        <f t="shared" si="7"/>
        <v>99.73806273482208</v>
      </c>
      <c r="F80" s="51"/>
      <c r="G80" s="51">
        <v>887</v>
      </c>
      <c r="H80" s="57"/>
      <c r="I80" s="51">
        <f t="shared" si="6"/>
        <v>7006689</v>
      </c>
    </row>
    <row r="81" spans="1:9" ht="15">
      <c r="A81" s="54" t="s">
        <v>69</v>
      </c>
      <c r="B81" s="44">
        <v>1130</v>
      </c>
      <c r="C81" s="51">
        <v>1816017</v>
      </c>
      <c r="D81" s="51">
        <v>1717531</v>
      </c>
      <c r="E81" s="52">
        <f t="shared" si="7"/>
        <v>94.57681288225827</v>
      </c>
      <c r="F81" s="51">
        <v>3355</v>
      </c>
      <c r="G81" s="51">
        <v>734514</v>
      </c>
      <c r="H81" s="57" t="s">
        <v>83</v>
      </c>
      <c r="I81" s="51">
        <f t="shared" si="6"/>
        <v>2452045</v>
      </c>
    </row>
    <row r="82" spans="1:9" ht="15">
      <c r="A82" s="50" t="s">
        <v>70</v>
      </c>
      <c r="B82" s="44">
        <v>1140</v>
      </c>
      <c r="C82" s="51">
        <v>10000</v>
      </c>
      <c r="D82" s="51">
        <v>8472</v>
      </c>
      <c r="E82" s="52">
        <f t="shared" si="7"/>
        <v>84.72</v>
      </c>
      <c r="F82" s="51"/>
      <c r="G82" s="55"/>
      <c r="H82" s="53"/>
      <c r="I82" s="51">
        <f t="shared" si="6"/>
        <v>8472</v>
      </c>
    </row>
    <row r="83" spans="1:9" ht="15">
      <c r="A83" s="54" t="s">
        <v>71</v>
      </c>
      <c r="B83" s="44">
        <v>1160</v>
      </c>
      <c r="C83" s="51">
        <v>5240576</v>
      </c>
      <c r="D83" s="51">
        <v>5239040</v>
      </c>
      <c r="E83" s="52">
        <f t="shared" si="7"/>
        <v>99.97069024473646</v>
      </c>
      <c r="F83" s="51"/>
      <c r="G83" s="51"/>
      <c r="H83" s="53"/>
      <c r="I83" s="51">
        <f t="shared" si="6"/>
        <v>5239040</v>
      </c>
    </row>
    <row r="84" spans="1:9" ht="15">
      <c r="A84" s="54" t="s">
        <v>73</v>
      </c>
      <c r="B84" s="44">
        <v>1170</v>
      </c>
      <c r="C84" s="51">
        <v>152700</v>
      </c>
      <c r="D84" s="51">
        <v>136502</v>
      </c>
      <c r="E84" s="52">
        <f t="shared" si="7"/>
        <v>89.39227242960052</v>
      </c>
      <c r="F84" s="55"/>
      <c r="G84" s="55"/>
      <c r="H84" s="53"/>
      <c r="I84" s="51">
        <f>SUM(D84,G84)</f>
        <v>136502</v>
      </c>
    </row>
    <row r="85" spans="1:9" ht="15">
      <c r="A85" s="54" t="s">
        <v>74</v>
      </c>
      <c r="B85" s="44">
        <v>1343</v>
      </c>
      <c r="C85" s="51">
        <v>347421</v>
      </c>
      <c r="D85" s="51">
        <v>332955</v>
      </c>
      <c r="E85" s="52">
        <f t="shared" si="7"/>
        <v>95.83617570613175</v>
      </c>
      <c r="F85" s="51"/>
      <c r="G85" s="51"/>
      <c r="H85" s="53"/>
      <c r="I85" s="51">
        <f t="shared" si="6"/>
        <v>332955</v>
      </c>
    </row>
    <row r="86" spans="1:9" ht="15">
      <c r="A86" s="50" t="s">
        <v>75</v>
      </c>
      <c r="B86" s="44">
        <v>2000</v>
      </c>
      <c r="C86" s="51"/>
      <c r="D86" s="51"/>
      <c r="E86" s="52"/>
      <c r="F86" s="51">
        <f>SUM(F87)</f>
        <v>2000</v>
      </c>
      <c r="G86" s="51">
        <f>SUM(G87)</f>
        <v>1003460</v>
      </c>
      <c r="H86" s="53" t="s">
        <v>84</v>
      </c>
      <c r="I86" s="51">
        <f t="shared" si="6"/>
        <v>1003460</v>
      </c>
    </row>
    <row r="87" spans="1:9" ht="15" hidden="1">
      <c r="A87" s="50" t="s">
        <v>76</v>
      </c>
      <c r="B87" s="44">
        <v>2100</v>
      </c>
      <c r="C87" s="51"/>
      <c r="D87" s="51"/>
      <c r="E87" s="52"/>
      <c r="F87" s="51">
        <f>SUM(F88:F89)</f>
        <v>2000</v>
      </c>
      <c r="G87" s="51">
        <f>SUM(G88:G89)</f>
        <v>1003460</v>
      </c>
      <c r="H87" s="53" t="s">
        <v>84</v>
      </c>
      <c r="I87" s="51">
        <f t="shared" si="6"/>
        <v>1003460</v>
      </c>
    </row>
    <row r="88" spans="1:9" ht="15">
      <c r="A88" s="54" t="s">
        <v>77</v>
      </c>
      <c r="B88" s="44">
        <v>2110</v>
      </c>
      <c r="C88" s="51"/>
      <c r="D88" s="51"/>
      <c r="E88" s="52"/>
      <c r="F88" s="51">
        <v>2000</v>
      </c>
      <c r="G88" s="51">
        <v>1003460</v>
      </c>
      <c r="H88" s="53" t="s">
        <v>84</v>
      </c>
      <c r="I88" s="51">
        <f t="shared" si="6"/>
        <v>1003460</v>
      </c>
    </row>
    <row r="89" spans="1:9" ht="15" hidden="1">
      <c r="A89" s="50" t="s">
        <v>78</v>
      </c>
      <c r="B89" s="44">
        <v>2133</v>
      </c>
      <c r="C89" s="51"/>
      <c r="D89" s="51"/>
      <c r="E89" s="52"/>
      <c r="F89" s="51"/>
      <c r="G89" s="51"/>
      <c r="H89" s="53"/>
      <c r="I89" s="51">
        <f t="shared" si="6"/>
        <v>0</v>
      </c>
    </row>
    <row r="90" spans="1:9" ht="14.25" customHeight="1">
      <c r="A90" s="45" t="s">
        <v>85</v>
      </c>
      <c r="B90" s="46" t="s">
        <v>86</v>
      </c>
      <c r="C90" s="47">
        <f>SUM(C91,C100)</f>
        <v>10710748</v>
      </c>
      <c r="D90" s="47">
        <f>SUM(D91,D100)</f>
        <v>10489868</v>
      </c>
      <c r="E90" s="48">
        <f aca="true" t="shared" si="8" ref="E90:E99">D90/C90*100</f>
        <v>97.93777241328057</v>
      </c>
      <c r="F90" s="47">
        <f>SUM(F91,F100)</f>
        <v>353375</v>
      </c>
      <c r="G90" s="47">
        <f>SUM(G91,G100)</f>
        <v>379382</v>
      </c>
      <c r="H90" s="49">
        <f>G90/F90*100</f>
        <v>107.3596038203042</v>
      </c>
      <c r="I90" s="47">
        <f t="shared" si="6"/>
        <v>10869250</v>
      </c>
    </row>
    <row r="91" spans="1:9" ht="15">
      <c r="A91" s="50" t="s">
        <v>65</v>
      </c>
      <c r="B91" s="44">
        <v>1000</v>
      </c>
      <c r="C91" s="51">
        <f>SUM(C93,C94,C95,C96,C97,C98,C99)</f>
        <v>10710748</v>
      </c>
      <c r="D91" s="51">
        <f>SUM(D93,D94,D95,D96,D97,D98,D99)</f>
        <v>10489868</v>
      </c>
      <c r="E91" s="52">
        <f t="shared" si="8"/>
        <v>97.93777241328057</v>
      </c>
      <c r="F91" s="51">
        <f>SUM(F93,F94,F95,F96,F97,F99)</f>
        <v>0</v>
      </c>
      <c r="G91" s="51">
        <f>SUM(G92)</f>
        <v>45815</v>
      </c>
      <c r="H91" s="53"/>
      <c r="I91" s="51">
        <f t="shared" si="6"/>
        <v>10535683</v>
      </c>
    </row>
    <row r="92" spans="1:9" ht="15" hidden="1">
      <c r="A92" s="50" t="s">
        <v>66</v>
      </c>
      <c r="B92" s="44">
        <v>1100</v>
      </c>
      <c r="C92" s="51">
        <f>SUM(C93:C97)</f>
        <v>10614048</v>
      </c>
      <c r="D92" s="51">
        <f>SUM(D93:D97)</f>
        <v>10393468</v>
      </c>
      <c r="E92" s="52">
        <f t="shared" si="8"/>
        <v>97.9218107926401</v>
      </c>
      <c r="F92" s="51">
        <f>SUM(F93:F97)</f>
        <v>0</v>
      </c>
      <c r="G92" s="51">
        <f>SUM(G93:G97)</f>
        <v>45815</v>
      </c>
      <c r="H92" s="53" t="e">
        <f>G92/F92*100</f>
        <v>#DIV/0!</v>
      </c>
      <c r="I92" s="51">
        <f t="shared" si="6"/>
        <v>10439283</v>
      </c>
    </row>
    <row r="93" spans="1:9" ht="15">
      <c r="A93" s="50" t="s">
        <v>67</v>
      </c>
      <c r="B93" s="44">
        <v>1110</v>
      </c>
      <c r="C93" s="51">
        <v>6156322</v>
      </c>
      <c r="D93" s="51">
        <v>6156073</v>
      </c>
      <c r="E93" s="52">
        <f t="shared" si="8"/>
        <v>99.99595537725284</v>
      </c>
      <c r="F93" s="51"/>
      <c r="G93" s="51"/>
      <c r="H93" s="53"/>
      <c r="I93" s="51">
        <f t="shared" si="6"/>
        <v>6156073</v>
      </c>
    </row>
    <row r="94" spans="1:9" ht="15">
      <c r="A94" s="50" t="s">
        <v>68</v>
      </c>
      <c r="B94" s="44">
        <v>1120</v>
      </c>
      <c r="C94" s="51">
        <v>2212697</v>
      </c>
      <c r="D94" s="51">
        <v>2201278</v>
      </c>
      <c r="E94" s="52">
        <f t="shared" si="8"/>
        <v>99.48393295602607</v>
      </c>
      <c r="F94" s="51"/>
      <c r="G94" s="51"/>
      <c r="H94" s="53"/>
      <c r="I94" s="51">
        <f t="shared" si="6"/>
        <v>2201278</v>
      </c>
    </row>
    <row r="95" spans="1:9" ht="15">
      <c r="A95" s="54" t="s">
        <v>69</v>
      </c>
      <c r="B95" s="44">
        <v>1130</v>
      </c>
      <c r="C95" s="51">
        <v>987049</v>
      </c>
      <c r="D95" s="51">
        <v>789033</v>
      </c>
      <c r="E95" s="52">
        <f t="shared" si="8"/>
        <v>79.93858460927473</v>
      </c>
      <c r="F95" s="51"/>
      <c r="G95" s="51">
        <v>45815</v>
      </c>
      <c r="H95" s="53"/>
      <c r="I95" s="51">
        <f t="shared" si="6"/>
        <v>834848</v>
      </c>
    </row>
    <row r="96" spans="1:9" ht="15">
      <c r="A96" s="50" t="s">
        <v>70</v>
      </c>
      <c r="B96" s="44">
        <v>1140</v>
      </c>
      <c r="C96" s="51">
        <v>19037</v>
      </c>
      <c r="D96" s="51">
        <v>19029</v>
      </c>
      <c r="E96" s="52">
        <f t="shared" si="8"/>
        <v>99.95797657193886</v>
      </c>
      <c r="F96" s="51"/>
      <c r="G96" s="55"/>
      <c r="H96" s="53"/>
      <c r="I96" s="51">
        <f t="shared" si="6"/>
        <v>19029</v>
      </c>
    </row>
    <row r="97" spans="1:9" ht="15">
      <c r="A97" s="54" t="s">
        <v>71</v>
      </c>
      <c r="B97" s="44">
        <v>1160</v>
      </c>
      <c r="C97" s="51">
        <v>1238943</v>
      </c>
      <c r="D97" s="51">
        <v>1228055</v>
      </c>
      <c r="E97" s="52">
        <f t="shared" si="8"/>
        <v>99.12118636612016</v>
      </c>
      <c r="F97" s="51"/>
      <c r="G97" s="51"/>
      <c r="H97" s="53"/>
      <c r="I97" s="51">
        <f t="shared" si="6"/>
        <v>1228055</v>
      </c>
    </row>
    <row r="98" spans="1:9" ht="15">
      <c r="A98" s="54" t="s">
        <v>73</v>
      </c>
      <c r="B98" s="44">
        <v>1170</v>
      </c>
      <c r="C98" s="51">
        <v>17700</v>
      </c>
      <c r="D98" s="51">
        <v>17400</v>
      </c>
      <c r="E98" s="52">
        <f t="shared" si="8"/>
        <v>98.30508474576271</v>
      </c>
      <c r="F98" s="55"/>
      <c r="G98" s="55"/>
      <c r="H98" s="53"/>
      <c r="I98" s="51">
        <f t="shared" si="6"/>
        <v>17400</v>
      </c>
    </row>
    <row r="99" spans="1:9" ht="15">
      <c r="A99" s="54" t="s">
        <v>74</v>
      </c>
      <c r="B99" s="44">
        <v>1343</v>
      </c>
      <c r="C99" s="51">
        <v>79000</v>
      </c>
      <c r="D99" s="51">
        <v>79000</v>
      </c>
      <c r="E99" s="52">
        <f t="shared" si="8"/>
        <v>100</v>
      </c>
      <c r="F99" s="51"/>
      <c r="G99" s="51"/>
      <c r="H99" s="53"/>
      <c r="I99" s="51">
        <f t="shared" si="6"/>
        <v>79000</v>
      </c>
    </row>
    <row r="100" spans="1:9" ht="15">
      <c r="A100" s="50" t="s">
        <v>75</v>
      </c>
      <c r="B100" s="44">
        <v>2000</v>
      </c>
      <c r="C100" s="51"/>
      <c r="D100" s="51"/>
      <c r="E100" s="52"/>
      <c r="F100" s="51">
        <f>SUM(F101)</f>
        <v>353375</v>
      </c>
      <c r="G100" s="51">
        <f>SUM(G101)</f>
        <v>333567</v>
      </c>
      <c r="H100" s="53">
        <f>G100/F100*100</f>
        <v>94.39462327555714</v>
      </c>
      <c r="I100" s="51">
        <f t="shared" si="6"/>
        <v>333567</v>
      </c>
    </row>
    <row r="101" spans="1:9" ht="15" hidden="1">
      <c r="A101" s="50" t="s">
        <v>76</v>
      </c>
      <c r="B101" s="44">
        <v>2100</v>
      </c>
      <c r="C101" s="51"/>
      <c r="D101" s="51"/>
      <c r="E101" s="52"/>
      <c r="F101" s="51">
        <f>SUM(F102:F103)</f>
        <v>353375</v>
      </c>
      <c r="G101" s="51">
        <f>SUM(G102:G103)</f>
        <v>333567</v>
      </c>
      <c r="H101" s="53">
        <f>G101/F101*100</f>
        <v>94.39462327555714</v>
      </c>
      <c r="I101" s="51">
        <f t="shared" si="6"/>
        <v>333567</v>
      </c>
    </row>
    <row r="102" spans="1:9" ht="15">
      <c r="A102" s="54" t="s">
        <v>77</v>
      </c>
      <c r="B102" s="44">
        <v>2110</v>
      </c>
      <c r="C102" s="51"/>
      <c r="D102" s="51"/>
      <c r="E102" s="52"/>
      <c r="F102" s="51">
        <v>353375</v>
      </c>
      <c r="G102" s="51">
        <v>333567</v>
      </c>
      <c r="H102" s="53">
        <f>G102/F102*100</f>
        <v>94.39462327555714</v>
      </c>
      <c r="I102" s="51">
        <f t="shared" si="6"/>
        <v>333567</v>
      </c>
    </row>
    <row r="103" spans="1:9" ht="15" hidden="1">
      <c r="A103" s="50" t="s">
        <v>78</v>
      </c>
      <c r="B103" s="44">
        <v>2133</v>
      </c>
      <c r="C103" s="51"/>
      <c r="D103" s="51"/>
      <c r="E103" s="52"/>
      <c r="F103" s="51"/>
      <c r="G103" s="51"/>
      <c r="H103" s="53" t="e">
        <f>G103/F103*100</f>
        <v>#DIV/0!</v>
      </c>
      <c r="I103" s="51">
        <f t="shared" si="6"/>
        <v>0</v>
      </c>
    </row>
    <row r="104" spans="1:9" ht="15" customHeight="1">
      <c r="A104" s="58" t="s">
        <v>87</v>
      </c>
      <c r="B104" s="46" t="s">
        <v>88</v>
      </c>
      <c r="C104" s="47">
        <f>SUM(C105,C118)</f>
        <v>36892640</v>
      </c>
      <c r="D104" s="47">
        <f>SUM(D105,D118)</f>
        <v>35947732</v>
      </c>
      <c r="E104" s="48">
        <f t="shared" si="7"/>
        <v>97.43876285351224</v>
      </c>
      <c r="F104" s="47">
        <f>SUM(F105,F118)</f>
        <v>157299</v>
      </c>
      <c r="G104" s="47">
        <f>SUM(G105,G118)</f>
        <v>265619</v>
      </c>
      <c r="H104" s="49" t="s">
        <v>89</v>
      </c>
      <c r="I104" s="47">
        <f t="shared" si="6"/>
        <v>36213351</v>
      </c>
    </row>
    <row r="105" spans="1:9" ht="15">
      <c r="A105" s="50" t="s">
        <v>65</v>
      </c>
      <c r="B105" s="44">
        <v>1000</v>
      </c>
      <c r="C105" s="51">
        <f>SUM(C106,C113)</f>
        <v>36892640</v>
      </c>
      <c r="D105" s="51">
        <f>SUM(D106,D113)</f>
        <v>35947732</v>
      </c>
      <c r="E105" s="52">
        <f t="shared" si="7"/>
        <v>97.43876285351224</v>
      </c>
      <c r="F105" s="51">
        <f>SUM(F106,F113)</f>
        <v>40000</v>
      </c>
      <c r="G105" s="51">
        <f>SUM(G106,G113)</f>
        <v>149400</v>
      </c>
      <c r="H105" s="53" t="s">
        <v>90</v>
      </c>
      <c r="I105" s="51">
        <f t="shared" si="6"/>
        <v>36097132</v>
      </c>
    </row>
    <row r="106" spans="1:9" ht="15" hidden="1">
      <c r="A106" s="50" t="s">
        <v>66</v>
      </c>
      <c r="B106" s="44">
        <v>1100</v>
      </c>
      <c r="C106" s="51">
        <f>SUM(C107:C112)</f>
        <v>3759636</v>
      </c>
      <c r="D106" s="51">
        <f>SUM(D107:D112)</f>
        <v>3637069</v>
      </c>
      <c r="E106" s="52">
        <f t="shared" si="7"/>
        <v>96.73992375857662</v>
      </c>
      <c r="F106" s="51">
        <f>SUM(F107:F112)</f>
        <v>40000</v>
      </c>
      <c r="G106" s="51">
        <f>SUM(G107:G112)</f>
        <v>149400</v>
      </c>
      <c r="H106" s="53">
        <f>G106/F106*100</f>
        <v>373.5</v>
      </c>
      <c r="I106" s="51">
        <f t="shared" si="6"/>
        <v>3786469</v>
      </c>
    </row>
    <row r="107" spans="1:9" ht="15">
      <c r="A107" s="50" t="s">
        <v>67</v>
      </c>
      <c r="B107" s="44">
        <v>1110</v>
      </c>
      <c r="C107" s="51">
        <v>2335692</v>
      </c>
      <c r="D107" s="51">
        <v>2334210</v>
      </c>
      <c r="E107" s="52">
        <f t="shared" si="7"/>
        <v>99.9365498533197</v>
      </c>
      <c r="F107" s="51">
        <v>18280</v>
      </c>
      <c r="G107" s="51">
        <v>71651</v>
      </c>
      <c r="H107" s="53" t="s">
        <v>91</v>
      </c>
      <c r="I107" s="51">
        <f t="shared" si="6"/>
        <v>2405861</v>
      </c>
    </row>
    <row r="108" spans="1:9" ht="15">
      <c r="A108" s="50" t="s">
        <v>68</v>
      </c>
      <c r="B108" s="44">
        <v>1120</v>
      </c>
      <c r="C108" s="51">
        <v>838697</v>
      </c>
      <c r="D108" s="51">
        <v>837962</v>
      </c>
      <c r="E108" s="52">
        <f t="shared" si="7"/>
        <v>99.91236405996445</v>
      </c>
      <c r="F108" s="51">
        <v>6620</v>
      </c>
      <c r="G108" s="51">
        <v>25816</v>
      </c>
      <c r="H108" s="53" t="s">
        <v>91</v>
      </c>
      <c r="I108" s="51">
        <f t="shared" si="6"/>
        <v>863778</v>
      </c>
    </row>
    <row r="109" spans="1:9" ht="15">
      <c r="A109" s="54" t="s">
        <v>69</v>
      </c>
      <c r="B109" s="44">
        <v>1130</v>
      </c>
      <c r="C109" s="51">
        <v>352841</v>
      </c>
      <c r="D109" s="51">
        <v>245298</v>
      </c>
      <c r="E109" s="52">
        <f t="shared" si="7"/>
        <v>69.52083232957621</v>
      </c>
      <c r="F109" s="51">
        <v>15100</v>
      </c>
      <c r="G109" s="51">
        <v>51933</v>
      </c>
      <c r="H109" s="53" t="s">
        <v>92</v>
      </c>
      <c r="I109" s="51">
        <f t="shared" si="6"/>
        <v>297231</v>
      </c>
    </row>
    <row r="110" spans="1:9" ht="15">
      <c r="A110" s="50" t="s">
        <v>70</v>
      </c>
      <c r="B110" s="44">
        <v>1140</v>
      </c>
      <c r="C110" s="51">
        <v>18613</v>
      </c>
      <c r="D110" s="51">
        <v>15815</v>
      </c>
      <c r="E110" s="52">
        <f t="shared" si="7"/>
        <v>84.96749583624349</v>
      </c>
      <c r="F110" s="51"/>
      <c r="G110" s="51"/>
      <c r="H110" s="59"/>
      <c r="I110" s="51">
        <f t="shared" si="6"/>
        <v>15815</v>
      </c>
    </row>
    <row r="111" spans="1:9" ht="15">
      <c r="A111" s="54" t="s">
        <v>71</v>
      </c>
      <c r="B111" s="44">
        <v>1160</v>
      </c>
      <c r="C111" s="51">
        <v>76478</v>
      </c>
      <c r="D111" s="51">
        <v>75987</v>
      </c>
      <c r="E111" s="52">
        <f t="shared" si="7"/>
        <v>99.35798530296294</v>
      </c>
      <c r="F111" s="51"/>
      <c r="G111" s="51"/>
      <c r="H111" s="59"/>
      <c r="I111" s="51">
        <f t="shared" si="6"/>
        <v>75987</v>
      </c>
    </row>
    <row r="112" spans="1:9" ht="15">
      <c r="A112" s="54" t="s">
        <v>73</v>
      </c>
      <c r="B112" s="44">
        <v>1170</v>
      </c>
      <c r="C112" s="51">
        <v>137315</v>
      </c>
      <c r="D112" s="51">
        <v>127797</v>
      </c>
      <c r="E112" s="52">
        <f t="shared" si="7"/>
        <v>93.06849215307868</v>
      </c>
      <c r="F112" s="51"/>
      <c r="G112" s="51"/>
      <c r="H112" s="53"/>
      <c r="I112" s="51">
        <f t="shared" si="6"/>
        <v>127797</v>
      </c>
    </row>
    <row r="113" spans="1:9" ht="15" hidden="1">
      <c r="A113" s="50" t="s">
        <v>93</v>
      </c>
      <c r="B113" s="44">
        <v>1300</v>
      </c>
      <c r="C113" s="51">
        <f>SUM(C114,C115)</f>
        <v>33133004</v>
      </c>
      <c r="D113" s="51">
        <f>SUM(D114,D115)</f>
        <v>32310663</v>
      </c>
      <c r="E113" s="52">
        <f t="shared" si="7"/>
        <v>97.51806084350214</v>
      </c>
      <c r="F113" s="51"/>
      <c r="G113" s="51"/>
      <c r="H113" s="53"/>
      <c r="I113" s="51">
        <f t="shared" si="6"/>
        <v>32310663</v>
      </c>
    </row>
    <row r="114" spans="1:9" ht="15" hidden="1">
      <c r="A114" s="54" t="s">
        <v>94</v>
      </c>
      <c r="B114" s="44">
        <v>1310</v>
      </c>
      <c r="C114" s="51"/>
      <c r="D114" s="51"/>
      <c r="E114" s="52" t="e">
        <f t="shared" si="7"/>
        <v>#DIV/0!</v>
      </c>
      <c r="F114" s="51"/>
      <c r="G114" s="51"/>
      <c r="H114" s="53"/>
      <c r="I114" s="51">
        <f t="shared" si="6"/>
        <v>0</v>
      </c>
    </row>
    <row r="115" spans="1:9" ht="15" hidden="1">
      <c r="A115" s="50" t="s">
        <v>95</v>
      </c>
      <c r="B115" s="44">
        <v>1340</v>
      </c>
      <c r="C115" s="51">
        <f>SUM(C116:C117)</f>
        <v>33133004</v>
      </c>
      <c r="D115" s="55">
        <f>SUM(D116:D117)</f>
        <v>32310663</v>
      </c>
      <c r="E115" s="52">
        <f t="shared" si="7"/>
        <v>97.51806084350214</v>
      </c>
      <c r="F115" s="51"/>
      <c r="G115" s="51"/>
      <c r="H115" s="53"/>
      <c r="I115" s="51">
        <f t="shared" si="6"/>
        <v>32310663</v>
      </c>
    </row>
    <row r="116" spans="1:9" ht="15" hidden="1">
      <c r="A116" s="50" t="s">
        <v>96</v>
      </c>
      <c r="B116" s="44">
        <v>1341</v>
      </c>
      <c r="C116" s="51"/>
      <c r="D116" s="51"/>
      <c r="E116" s="52"/>
      <c r="F116" s="51"/>
      <c r="G116" s="51"/>
      <c r="H116" s="53" t="e">
        <f>G116/F116*100</f>
        <v>#DIV/0!</v>
      </c>
      <c r="I116" s="51">
        <f t="shared" si="6"/>
        <v>0</v>
      </c>
    </row>
    <row r="117" spans="1:9" ht="15">
      <c r="A117" s="54" t="s">
        <v>74</v>
      </c>
      <c r="B117" s="44">
        <v>1343</v>
      </c>
      <c r="C117" s="51">
        <v>33133004</v>
      </c>
      <c r="D117" s="51">
        <v>32310663</v>
      </c>
      <c r="E117" s="52">
        <f aca="true" t="shared" si="9" ref="E117:E146">D117/C117*100</f>
        <v>97.51806084350214</v>
      </c>
      <c r="F117" s="51"/>
      <c r="G117" s="51"/>
      <c r="H117" s="53"/>
      <c r="I117" s="51">
        <f t="shared" si="6"/>
        <v>32310663</v>
      </c>
    </row>
    <row r="118" spans="1:9" ht="15">
      <c r="A118" s="50" t="s">
        <v>75</v>
      </c>
      <c r="B118" s="44">
        <v>2000</v>
      </c>
      <c r="C118" s="51"/>
      <c r="D118" s="51"/>
      <c r="E118" s="52"/>
      <c r="F118" s="51">
        <f>SUM(F119:F120)</f>
        <v>117299</v>
      </c>
      <c r="G118" s="51">
        <f>SUM(G119:G120)</f>
        <v>116219</v>
      </c>
      <c r="H118" s="53">
        <f aca="true" t="shared" si="10" ref="H118:H123">G118/F118*100</f>
        <v>99.0792760381589</v>
      </c>
      <c r="I118" s="51">
        <f t="shared" si="6"/>
        <v>116219</v>
      </c>
    </row>
    <row r="119" spans="1:9" ht="15">
      <c r="A119" s="54" t="s">
        <v>77</v>
      </c>
      <c r="B119" s="44">
        <v>2110</v>
      </c>
      <c r="C119" s="51"/>
      <c r="D119" s="51"/>
      <c r="E119" s="52"/>
      <c r="F119" s="51">
        <v>107215</v>
      </c>
      <c r="G119" s="51">
        <v>106135</v>
      </c>
      <c r="H119" s="53">
        <f t="shared" si="10"/>
        <v>98.99267826330271</v>
      </c>
      <c r="I119" s="51">
        <f t="shared" si="6"/>
        <v>106135</v>
      </c>
    </row>
    <row r="120" spans="1:9" ht="15">
      <c r="A120" s="50" t="s">
        <v>97</v>
      </c>
      <c r="B120" s="44">
        <v>2430</v>
      </c>
      <c r="C120" s="51"/>
      <c r="D120" s="51"/>
      <c r="E120" s="52"/>
      <c r="F120" s="51">
        <v>10084</v>
      </c>
      <c r="G120" s="51">
        <v>10084</v>
      </c>
      <c r="H120" s="53">
        <f t="shared" si="10"/>
        <v>100</v>
      </c>
      <c r="I120" s="51">
        <f t="shared" si="6"/>
        <v>10084</v>
      </c>
    </row>
    <row r="121" spans="1:9" ht="14.25" customHeight="1">
      <c r="A121" s="45" t="s">
        <v>98</v>
      </c>
      <c r="B121" s="60">
        <v>110000</v>
      </c>
      <c r="C121" s="47">
        <f>SUM(C122,C129)</f>
        <v>3617495</v>
      </c>
      <c r="D121" s="47">
        <f>SUM(D122,D129)</f>
        <v>3602849</v>
      </c>
      <c r="E121" s="48">
        <f t="shared" si="9"/>
        <v>99.59513420198232</v>
      </c>
      <c r="F121" s="47">
        <f>SUM(F122,F129)</f>
        <v>40010</v>
      </c>
      <c r="G121" s="47">
        <f>SUM(G122,G129)</f>
        <v>170495</v>
      </c>
      <c r="H121" s="49" t="s">
        <v>99</v>
      </c>
      <c r="I121" s="47">
        <f t="shared" si="6"/>
        <v>3773344</v>
      </c>
    </row>
    <row r="122" spans="1:9" ht="15">
      <c r="A122" s="50" t="s">
        <v>65</v>
      </c>
      <c r="B122" s="44">
        <v>1000</v>
      </c>
      <c r="C122" s="51">
        <f>SUM(C124,C125,C126,C127,C128)</f>
        <v>3617495</v>
      </c>
      <c r="D122" s="51">
        <f>SUM(D124,D125,D126,D127,D128)</f>
        <v>3602849</v>
      </c>
      <c r="E122" s="52">
        <f t="shared" si="9"/>
        <v>99.59513420198232</v>
      </c>
      <c r="F122" s="51">
        <f>SUM(F124,F125,F126,F127,F128)</f>
        <v>8810</v>
      </c>
      <c r="G122" s="51">
        <f>SUM(G124,G125,G126,G127,G128)</f>
        <v>87116</v>
      </c>
      <c r="H122" s="53" t="s">
        <v>100</v>
      </c>
      <c r="I122" s="51">
        <f t="shared" si="6"/>
        <v>3689965</v>
      </c>
    </row>
    <row r="123" spans="1:9" ht="15" hidden="1">
      <c r="A123" s="50" t="s">
        <v>66</v>
      </c>
      <c r="B123" s="44">
        <v>1100</v>
      </c>
      <c r="C123" s="51">
        <f>SUM(C124:C128)</f>
        <v>3617495</v>
      </c>
      <c r="D123" s="51">
        <f>SUM(D124:D128)</f>
        <v>3602849</v>
      </c>
      <c r="E123" s="52">
        <f t="shared" si="9"/>
        <v>99.59513420198232</v>
      </c>
      <c r="F123" s="51">
        <f>SUM(F124:F128)</f>
        <v>8810</v>
      </c>
      <c r="G123" s="51">
        <f>SUM(G124:G128)</f>
        <v>87116</v>
      </c>
      <c r="H123" s="53">
        <f t="shared" si="10"/>
        <v>988.8308740068105</v>
      </c>
      <c r="I123" s="51">
        <f t="shared" si="6"/>
        <v>3689965</v>
      </c>
    </row>
    <row r="124" spans="1:9" ht="15">
      <c r="A124" s="50" t="s">
        <v>67</v>
      </c>
      <c r="B124" s="44">
        <v>1110</v>
      </c>
      <c r="C124" s="51">
        <v>2363575</v>
      </c>
      <c r="D124" s="51">
        <v>2363575</v>
      </c>
      <c r="E124" s="52">
        <f t="shared" si="9"/>
        <v>100</v>
      </c>
      <c r="F124" s="51"/>
      <c r="G124" s="51"/>
      <c r="H124" s="53"/>
      <c r="I124" s="51">
        <f t="shared" si="6"/>
        <v>2363575</v>
      </c>
    </row>
    <row r="125" spans="1:9" ht="15">
      <c r="A125" s="50" t="s">
        <v>68</v>
      </c>
      <c r="B125" s="44">
        <v>1120</v>
      </c>
      <c r="C125" s="51">
        <v>831030</v>
      </c>
      <c r="D125" s="51">
        <v>831030</v>
      </c>
      <c r="E125" s="52">
        <f t="shared" si="9"/>
        <v>100</v>
      </c>
      <c r="F125" s="51"/>
      <c r="G125" s="51"/>
      <c r="H125" s="53"/>
      <c r="I125" s="51">
        <f t="shared" si="6"/>
        <v>831030</v>
      </c>
    </row>
    <row r="126" spans="1:9" ht="15">
      <c r="A126" s="54" t="s">
        <v>69</v>
      </c>
      <c r="B126" s="44">
        <v>1130</v>
      </c>
      <c r="C126" s="51">
        <v>195920</v>
      </c>
      <c r="D126" s="51">
        <v>181274</v>
      </c>
      <c r="E126" s="52">
        <f t="shared" si="9"/>
        <v>92.52449979583504</v>
      </c>
      <c r="F126" s="51">
        <v>5180</v>
      </c>
      <c r="G126" s="51">
        <v>53814</v>
      </c>
      <c r="H126" s="53" t="s">
        <v>101</v>
      </c>
      <c r="I126" s="51">
        <f aca="true" t="shared" si="11" ref="I126:I189">SUM(D126,G126)</f>
        <v>235088</v>
      </c>
    </row>
    <row r="127" spans="1:9" ht="15" hidden="1">
      <c r="A127" s="50" t="s">
        <v>70</v>
      </c>
      <c r="B127" s="44">
        <v>1140</v>
      </c>
      <c r="C127" s="51"/>
      <c r="D127" s="55"/>
      <c r="E127" s="52" t="e">
        <f t="shared" si="9"/>
        <v>#DIV/0!</v>
      </c>
      <c r="F127" s="51"/>
      <c r="G127" s="55"/>
      <c r="H127" s="53"/>
      <c r="I127" s="51">
        <f t="shared" si="11"/>
        <v>0</v>
      </c>
    </row>
    <row r="128" spans="1:9" ht="15">
      <c r="A128" s="54" t="s">
        <v>71</v>
      </c>
      <c r="B128" s="44">
        <v>1160</v>
      </c>
      <c r="C128" s="51">
        <v>226970</v>
      </c>
      <c r="D128" s="51">
        <v>226970</v>
      </c>
      <c r="E128" s="52">
        <f t="shared" si="9"/>
        <v>100</v>
      </c>
      <c r="F128" s="55">
        <v>3630</v>
      </c>
      <c r="G128" s="55">
        <v>33302</v>
      </c>
      <c r="H128" s="53" t="s">
        <v>102</v>
      </c>
      <c r="I128" s="51">
        <f t="shared" si="11"/>
        <v>260272</v>
      </c>
    </row>
    <row r="129" spans="1:9" ht="15">
      <c r="A129" s="50" t="s">
        <v>75</v>
      </c>
      <c r="B129" s="44">
        <v>2000</v>
      </c>
      <c r="C129" s="51"/>
      <c r="D129" s="51"/>
      <c r="E129" s="52"/>
      <c r="F129" s="51">
        <f>SUM(F130)</f>
        <v>31200</v>
      </c>
      <c r="G129" s="51">
        <f>SUM(G130)</f>
        <v>83379</v>
      </c>
      <c r="H129" s="53" t="s">
        <v>103</v>
      </c>
      <c r="I129" s="51">
        <f t="shared" si="11"/>
        <v>83379</v>
      </c>
    </row>
    <row r="130" spans="1:9" ht="15" hidden="1">
      <c r="A130" s="50" t="s">
        <v>76</v>
      </c>
      <c r="B130" s="44">
        <v>2100</v>
      </c>
      <c r="C130" s="51"/>
      <c r="D130" s="51"/>
      <c r="E130" s="52"/>
      <c r="F130" s="51">
        <f>SUM(F131:F132)</f>
        <v>31200</v>
      </c>
      <c r="G130" s="51">
        <f>SUM(G131:G132)</f>
        <v>83379</v>
      </c>
      <c r="H130" s="53" t="s">
        <v>103</v>
      </c>
      <c r="I130" s="51">
        <f t="shared" si="11"/>
        <v>83379</v>
      </c>
    </row>
    <row r="131" spans="1:9" ht="15">
      <c r="A131" s="54" t="s">
        <v>77</v>
      </c>
      <c r="B131" s="44">
        <v>2110</v>
      </c>
      <c r="C131" s="51"/>
      <c r="D131" s="51"/>
      <c r="E131" s="52"/>
      <c r="F131" s="51">
        <v>31200</v>
      </c>
      <c r="G131" s="55">
        <v>83379</v>
      </c>
      <c r="H131" s="53" t="s">
        <v>103</v>
      </c>
      <c r="I131" s="51">
        <f t="shared" si="11"/>
        <v>83379</v>
      </c>
    </row>
    <row r="132" spans="1:9" ht="15" hidden="1">
      <c r="A132" s="50" t="s">
        <v>78</v>
      </c>
      <c r="B132" s="44">
        <v>2133</v>
      </c>
      <c r="C132" s="51"/>
      <c r="D132" s="51"/>
      <c r="E132" s="52"/>
      <c r="F132" s="51"/>
      <c r="G132" s="55"/>
      <c r="H132" s="53"/>
      <c r="I132" s="51">
        <f t="shared" si="11"/>
        <v>0</v>
      </c>
    </row>
    <row r="133" spans="1:9" ht="14.25" customHeight="1">
      <c r="A133" s="45" t="s">
        <v>104</v>
      </c>
      <c r="B133" s="60">
        <v>120000</v>
      </c>
      <c r="C133" s="47">
        <f>SUM(C134,C138,C140)</f>
        <v>20000</v>
      </c>
      <c r="D133" s="47">
        <f>SUM(D134,D138,D140)</f>
        <v>20000</v>
      </c>
      <c r="E133" s="48">
        <f t="shared" si="9"/>
        <v>100</v>
      </c>
      <c r="F133" s="47"/>
      <c r="G133" s="47"/>
      <c r="H133" s="61"/>
      <c r="I133" s="47">
        <f t="shared" si="11"/>
        <v>20000</v>
      </c>
    </row>
    <row r="134" spans="1:9" ht="15">
      <c r="A134" s="50" t="s">
        <v>65</v>
      </c>
      <c r="B134" s="44">
        <v>1000</v>
      </c>
      <c r="C134" s="51">
        <f>SUM(C135:C136)</f>
        <v>20000</v>
      </c>
      <c r="D134" s="51">
        <f>SUM(D135:D136)</f>
        <v>20000</v>
      </c>
      <c r="E134" s="52">
        <f t="shared" si="9"/>
        <v>100</v>
      </c>
      <c r="F134" s="62"/>
      <c r="G134" s="62"/>
      <c r="H134" s="53"/>
      <c r="I134" s="51">
        <f t="shared" si="11"/>
        <v>20000</v>
      </c>
    </row>
    <row r="135" spans="1:9" ht="15">
      <c r="A135" s="54" t="s">
        <v>73</v>
      </c>
      <c r="B135" s="44">
        <v>1170</v>
      </c>
      <c r="C135" s="51">
        <v>20000</v>
      </c>
      <c r="D135" s="51">
        <v>20000</v>
      </c>
      <c r="E135" s="52">
        <f t="shared" si="9"/>
        <v>100</v>
      </c>
      <c r="F135" s="55"/>
      <c r="G135" s="55"/>
      <c r="H135" s="53"/>
      <c r="I135" s="51">
        <f t="shared" si="11"/>
        <v>20000</v>
      </c>
    </row>
    <row r="136" spans="1:9" ht="15" hidden="1">
      <c r="A136" s="50" t="s">
        <v>93</v>
      </c>
      <c r="B136" s="44">
        <v>1300</v>
      </c>
      <c r="C136" s="51">
        <f>SUM(C137)</f>
        <v>0</v>
      </c>
      <c r="D136" s="51">
        <f>SUM(D137)</f>
        <v>0</v>
      </c>
      <c r="E136" s="52" t="e">
        <f t="shared" si="9"/>
        <v>#DIV/0!</v>
      </c>
      <c r="F136" s="62"/>
      <c r="G136" s="62"/>
      <c r="H136" s="53"/>
      <c r="I136" s="51">
        <f t="shared" si="11"/>
        <v>0</v>
      </c>
    </row>
    <row r="137" spans="1:9" ht="15" hidden="1">
      <c r="A137" s="54" t="s">
        <v>105</v>
      </c>
      <c r="B137" s="44">
        <v>1310</v>
      </c>
      <c r="C137" s="51"/>
      <c r="D137" s="51"/>
      <c r="E137" s="52" t="e">
        <f t="shared" si="9"/>
        <v>#DIV/0!</v>
      </c>
      <c r="F137" s="62"/>
      <c r="G137" s="62"/>
      <c r="H137" s="53"/>
      <c r="I137" s="51">
        <f t="shared" si="11"/>
        <v>0</v>
      </c>
    </row>
    <row r="138" spans="1:9" ht="15" hidden="1">
      <c r="A138" s="54" t="s">
        <v>75</v>
      </c>
      <c r="B138" s="44">
        <v>2000</v>
      </c>
      <c r="C138" s="51">
        <f>SUM(C139)</f>
        <v>0</v>
      </c>
      <c r="D138" s="51">
        <f>SUM(D139)</f>
        <v>0</v>
      </c>
      <c r="E138" s="52" t="e">
        <f t="shared" si="9"/>
        <v>#DIV/0!</v>
      </c>
      <c r="F138" s="62"/>
      <c r="G138" s="62"/>
      <c r="H138" s="53" t="e">
        <f>G138/F138*100</f>
        <v>#DIV/0!</v>
      </c>
      <c r="I138" s="51">
        <f t="shared" si="11"/>
        <v>0</v>
      </c>
    </row>
    <row r="139" spans="1:9" ht="15" hidden="1">
      <c r="A139" s="54" t="s">
        <v>106</v>
      </c>
      <c r="B139" s="44">
        <v>2410</v>
      </c>
      <c r="C139" s="51"/>
      <c r="D139" s="51"/>
      <c r="E139" s="52" t="e">
        <f t="shared" si="9"/>
        <v>#DIV/0!</v>
      </c>
      <c r="F139" s="62"/>
      <c r="G139" s="62"/>
      <c r="H139" s="53" t="e">
        <f>G139/F139*100</f>
        <v>#DIV/0!</v>
      </c>
      <c r="I139" s="51">
        <f t="shared" si="11"/>
        <v>0</v>
      </c>
    </row>
    <row r="140" spans="1:9" ht="15" hidden="1">
      <c r="A140" s="50" t="s">
        <v>75</v>
      </c>
      <c r="B140" s="44">
        <v>2000</v>
      </c>
      <c r="C140" s="51"/>
      <c r="D140" s="51"/>
      <c r="E140" s="52"/>
      <c r="F140" s="51"/>
      <c r="G140" s="51"/>
      <c r="H140" s="53"/>
      <c r="I140" s="51">
        <f t="shared" si="11"/>
        <v>0</v>
      </c>
    </row>
    <row r="141" spans="1:9" ht="15" hidden="1">
      <c r="A141" s="63" t="s">
        <v>107</v>
      </c>
      <c r="B141" s="44">
        <v>2400</v>
      </c>
      <c r="C141" s="51"/>
      <c r="D141" s="51"/>
      <c r="E141" s="52"/>
      <c r="F141" s="51"/>
      <c r="G141" s="51"/>
      <c r="H141" s="53"/>
      <c r="I141" s="51">
        <f t="shared" si="11"/>
        <v>0</v>
      </c>
    </row>
    <row r="142" spans="1:9" ht="15" hidden="1">
      <c r="A142" s="63" t="s">
        <v>106</v>
      </c>
      <c r="B142" s="44">
        <v>2410</v>
      </c>
      <c r="C142" s="51"/>
      <c r="D142" s="51"/>
      <c r="E142" s="52"/>
      <c r="F142" s="51"/>
      <c r="G142" s="55"/>
      <c r="H142" s="53"/>
      <c r="I142" s="51">
        <f t="shared" si="11"/>
        <v>0</v>
      </c>
    </row>
    <row r="143" spans="1:9" ht="15" customHeight="1">
      <c r="A143" s="45" t="s">
        <v>108</v>
      </c>
      <c r="B143" s="60">
        <v>130000</v>
      </c>
      <c r="C143" s="47">
        <f aca="true" t="shared" si="12" ref="C143:D145">SUM(C144)</f>
        <v>508332</v>
      </c>
      <c r="D143" s="47">
        <f t="shared" si="12"/>
        <v>508332</v>
      </c>
      <c r="E143" s="48">
        <f t="shared" si="9"/>
        <v>100</v>
      </c>
      <c r="F143" s="47">
        <f>SUM(F147)</f>
        <v>5000</v>
      </c>
      <c r="G143" s="47">
        <f>SUM(G147)</f>
        <v>5000</v>
      </c>
      <c r="H143" s="61">
        <f>G143/F143*100</f>
        <v>100</v>
      </c>
      <c r="I143" s="47">
        <f t="shared" si="11"/>
        <v>513332</v>
      </c>
    </row>
    <row r="144" spans="1:9" ht="15">
      <c r="A144" s="50" t="s">
        <v>65</v>
      </c>
      <c r="B144" s="44">
        <v>1000</v>
      </c>
      <c r="C144" s="51">
        <f t="shared" si="12"/>
        <v>508332</v>
      </c>
      <c r="D144" s="51">
        <f t="shared" si="12"/>
        <v>508332</v>
      </c>
      <c r="E144" s="52">
        <f t="shared" si="9"/>
        <v>100</v>
      </c>
      <c r="F144" s="51"/>
      <c r="G144" s="51"/>
      <c r="H144" s="53"/>
      <c r="I144" s="51">
        <f t="shared" si="11"/>
        <v>508332</v>
      </c>
    </row>
    <row r="145" spans="1:9" ht="15" hidden="1">
      <c r="A145" s="50" t="s">
        <v>93</v>
      </c>
      <c r="B145" s="44">
        <v>1300</v>
      </c>
      <c r="C145" s="51">
        <f t="shared" si="12"/>
        <v>508332</v>
      </c>
      <c r="D145" s="51">
        <f t="shared" si="12"/>
        <v>508332</v>
      </c>
      <c r="E145" s="52">
        <f t="shared" si="9"/>
        <v>100</v>
      </c>
      <c r="F145" s="51"/>
      <c r="G145" s="51"/>
      <c r="H145" s="53"/>
      <c r="I145" s="51">
        <f t="shared" si="11"/>
        <v>508332</v>
      </c>
    </row>
    <row r="146" spans="1:9" ht="15">
      <c r="A146" s="54" t="s">
        <v>105</v>
      </c>
      <c r="B146" s="44">
        <v>1310</v>
      </c>
      <c r="C146" s="51">
        <v>508332</v>
      </c>
      <c r="D146" s="51">
        <v>508332</v>
      </c>
      <c r="E146" s="52">
        <f t="shared" si="9"/>
        <v>100</v>
      </c>
      <c r="F146" s="51"/>
      <c r="G146" s="51"/>
      <c r="H146" s="53"/>
      <c r="I146" s="51">
        <f t="shared" si="11"/>
        <v>508332</v>
      </c>
    </row>
    <row r="147" spans="1:9" ht="15">
      <c r="A147" s="50" t="s">
        <v>75</v>
      </c>
      <c r="B147" s="44">
        <v>2000</v>
      </c>
      <c r="C147" s="51"/>
      <c r="D147" s="51"/>
      <c r="E147" s="52"/>
      <c r="F147" s="51">
        <f>SUM(F148)</f>
        <v>5000</v>
      </c>
      <c r="G147" s="51">
        <f>SUM(G148)</f>
        <v>5000</v>
      </c>
      <c r="H147" s="53">
        <f aca="true" t="shared" si="13" ref="H147:H155">G147/F147*100</f>
        <v>100</v>
      </c>
      <c r="I147" s="51">
        <f>SUM(D147,G147)</f>
        <v>5000</v>
      </c>
    </row>
    <row r="148" spans="1:9" ht="15">
      <c r="A148" s="54" t="s">
        <v>106</v>
      </c>
      <c r="B148" s="44">
        <v>2410</v>
      </c>
      <c r="C148" s="51"/>
      <c r="D148" s="51"/>
      <c r="E148" s="52"/>
      <c r="F148" s="51">
        <v>5000</v>
      </c>
      <c r="G148" s="51">
        <v>5000</v>
      </c>
      <c r="H148" s="53">
        <f t="shared" si="13"/>
        <v>100</v>
      </c>
      <c r="I148" s="51">
        <f>SUM(D148,G148)</f>
        <v>5000</v>
      </c>
    </row>
    <row r="149" spans="1:9" ht="15" customHeight="1">
      <c r="A149" s="58" t="s">
        <v>109</v>
      </c>
      <c r="B149" s="60">
        <v>150000</v>
      </c>
      <c r="C149" s="47"/>
      <c r="D149" s="47"/>
      <c r="E149" s="48"/>
      <c r="F149" s="47">
        <f>SUM(F150)</f>
        <v>737044</v>
      </c>
      <c r="G149" s="47">
        <f>SUM(G150)</f>
        <v>734370</v>
      </c>
      <c r="H149" s="61">
        <f t="shared" si="13"/>
        <v>99.63719940736239</v>
      </c>
      <c r="I149" s="47">
        <f t="shared" si="11"/>
        <v>734370</v>
      </c>
    </row>
    <row r="150" spans="1:9" ht="15">
      <c r="A150" s="54" t="s">
        <v>75</v>
      </c>
      <c r="B150" s="44">
        <v>2000</v>
      </c>
      <c r="C150" s="51"/>
      <c r="D150" s="51"/>
      <c r="E150" s="52"/>
      <c r="F150" s="51">
        <f>SUM(F151)</f>
        <v>737044</v>
      </c>
      <c r="G150" s="51">
        <f>SUM(G151)</f>
        <v>734370</v>
      </c>
      <c r="H150" s="53">
        <f t="shared" si="13"/>
        <v>99.63719940736239</v>
      </c>
      <c r="I150" s="51">
        <f t="shared" si="11"/>
        <v>734370</v>
      </c>
    </row>
    <row r="151" spans="1:9" ht="15" hidden="1">
      <c r="A151" s="54" t="s">
        <v>76</v>
      </c>
      <c r="B151" s="44">
        <v>2100</v>
      </c>
      <c r="C151" s="51"/>
      <c r="D151" s="51"/>
      <c r="E151" s="52"/>
      <c r="F151" s="51">
        <f>SUM(F152,F154)</f>
        <v>737044</v>
      </c>
      <c r="G151" s="51">
        <f>SUM(G152,G154)</f>
        <v>734370</v>
      </c>
      <c r="H151" s="53">
        <f t="shared" si="13"/>
        <v>99.63719940736239</v>
      </c>
      <c r="I151" s="51">
        <f t="shared" si="11"/>
        <v>734370</v>
      </c>
    </row>
    <row r="152" spans="1:9" ht="15" hidden="1">
      <c r="A152" s="54" t="s">
        <v>110</v>
      </c>
      <c r="B152" s="44">
        <v>2120</v>
      </c>
      <c r="C152" s="51"/>
      <c r="D152" s="51"/>
      <c r="E152" s="52"/>
      <c r="F152" s="51">
        <f>SUM(F153)</f>
        <v>331896</v>
      </c>
      <c r="G152" s="51">
        <f>SUM(G153)</f>
        <v>329223</v>
      </c>
      <c r="H152" s="53">
        <f t="shared" si="13"/>
        <v>99.19462723262708</v>
      </c>
      <c r="I152" s="51">
        <f t="shared" si="11"/>
        <v>329223</v>
      </c>
    </row>
    <row r="153" spans="1:9" ht="15">
      <c r="A153" s="54" t="s">
        <v>111</v>
      </c>
      <c r="B153" s="44">
        <v>2123</v>
      </c>
      <c r="C153" s="51"/>
      <c r="D153" s="51"/>
      <c r="E153" s="52"/>
      <c r="F153" s="51">
        <v>331896</v>
      </c>
      <c r="G153" s="51">
        <v>329223</v>
      </c>
      <c r="H153" s="53">
        <f t="shared" si="13"/>
        <v>99.19462723262708</v>
      </c>
      <c r="I153" s="51">
        <f t="shared" si="11"/>
        <v>329223</v>
      </c>
    </row>
    <row r="154" spans="1:9" ht="15" hidden="1">
      <c r="A154" s="54" t="s">
        <v>112</v>
      </c>
      <c r="B154" s="44">
        <v>2140</v>
      </c>
      <c r="C154" s="51"/>
      <c r="D154" s="51"/>
      <c r="E154" s="52"/>
      <c r="F154" s="51">
        <f>SUM(F155)</f>
        <v>405148</v>
      </c>
      <c r="G154" s="51">
        <f>SUM(G155)</f>
        <v>405147</v>
      </c>
      <c r="H154" s="53">
        <f t="shared" si="13"/>
        <v>99.99975317661693</v>
      </c>
      <c r="I154" s="51">
        <f t="shared" si="11"/>
        <v>405147</v>
      </c>
    </row>
    <row r="155" spans="1:9" ht="15">
      <c r="A155" s="54" t="s">
        <v>113</v>
      </c>
      <c r="B155" s="44">
        <v>2143</v>
      </c>
      <c r="C155" s="51"/>
      <c r="D155" s="51"/>
      <c r="E155" s="52"/>
      <c r="F155" s="51">
        <v>405148</v>
      </c>
      <c r="G155" s="51">
        <v>405147</v>
      </c>
      <c r="H155" s="53">
        <f t="shared" si="13"/>
        <v>99.99975317661693</v>
      </c>
      <c r="I155" s="51">
        <f t="shared" si="11"/>
        <v>405147</v>
      </c>
    </row>
    <row r="156" spans="1:9" ht="29.25" customHeight="1">
      <c r="A156" s="58" t="s">
        <v>114</v>
      </c>
      <c r="B156" s="60">
        <v>170000</v>
      </c>
      <c r="C156" s="47">
        <f aca="true" t="shared" si="14" ref="C156:D158">SUM(C157)</f>
        <v>689162</v>
      </c>
      <c r="D156" s="47">
        <f t="shared" si="14"/>
        <v>559715</v>
      </c>
      <c r="E156" s="48">
        <f aca="true" t="shared" si="15" ref="E156:E163">D156/C156*100</f>
        <v>81.21675310014191</v>
      </c>
      <c r="F156" s="47"/>
      <c r="G156" s="47"/>
      <c r="H156" s="64"/>
      <c r="I156" s="47">
        <f t="shared" si="11"/>
        <v>559715</v>
      </c>
    </row>
    <row r="157" spans="1:9" ht="15">
      <c r="A157" s="50" t="s">
        <v>65</v>
      </c>
      <c r="B157" s="44">
        <v>1000</v>
      </c>
      <c r="C157" s="51">
        <f t="shared" si="14"/>
        <v>689162</v>
      </c>
      <c r="D157" s="51">
        <f t="shared" si="14"/>
        <v>559715</v>
      </c>
      <c r="E157" s="52">
        <f t="shared" si="15"/>
        <v>81.21675310014191</v>
      </c>
      <c r="F157" s="62"/>
      <c r="G157" s="62"/>
      <c r="H157" s="59"/>
      <c r="I157" s="51">
        <f t="shared" si="11"/>
        <v>559715</v>
      </c>
    </row>
    <row r="158" spans="1:9" ht="15" hidden="1">
      <c r="A158" s="50" t="s">
        <v>93</v>
      </c>
      <c r="B158" s="44">
        <v>1300</v>
      </c>
      <c r="C158" s="51">
        <f t="shared" si="14"/>
        <v>689162</v>
      </c>
      <c r="D158" s="51">
        <f t="shared" si="14"/>
        <v>559715</v>
      </c>
      <c r="E158" s="52">
        <f t="shared" si="15"/>
        <v>81.21675310014191</v>
      </c>
      <c r="F158" s="62"/>
      <c r="G158" s="62"/>
      <c r="H158" s="59"/>
      <c r="I158" s="51">
        <f t="shared" si="11"/>
        <v>559715</v>
      </c>
    </row>
    <row r="159" spans="1:9" ht="15">
      <c r="A159" s="54" t="s">
        <v>74</v>
      </c>
      <c r="B159" s="44">
        <v>1343</v>
      </c>
      <c r="C159" s="51">
        <v>689162</v>
      </c>
      <c r="D159" s="51">
        <v>559715</v>
      </c>
      <c r="E159" s="52">
        <f t="shared" si="15"/>
        <v>81.21675310014191</v>
      </c>
      <c r="F159" s="62"/>
      <c r="G159" s="62"/>
      <c r="H159" s="59"/>
      <c r="I159" s="51">
        <f t="shared" si="11"/>
        <v>559715</v>
      </c>
    </row>
    <row r="160" spans="1:9" ht="14.25" customHeight="1">
      <c r="A160" s="58" t="s">
        <v>115</v>
      </c>
      <c r="B160" s="60">
        <v>180000</v>
      </c>
      <c r="C160" s="47">
        <f aca="true" t="shared" si="16" ref="C160:D162">SUM(C161)</f>
        <v>13000</v>
      </c>
      <c r="D160" s="47">
        <f t="shared" si="16"/>
        <v>13000</v>
      </c>
      <c r="E160" s="48">
        <f t="shared" si="15"/>
        <v>100</v>
      </c>
      <c r="F160" s="65"/>
      <c r="G160" s="65"/>
      <c r="H160" s="64"/>
      <c r="I160" s="47">
        <f t="shared" si="11"/>
        <v>13000</v>
      </c>
    </row>
    <row r="161" spans="1:9" ht="15">
      <c r="A161" s="50" t="s">
        <v>65</v>
      </c>
      <c r="B161" s="44">
        <v>1000</v>
      </c>
      <c r="C161" s="51">
        <f t="shared" si="16"/>
        <v>13000</v>
      </c>
      <c r="D161" s="51">
        <f t="shared" si="16"/>
        <v>13000</v>
      </c>
      <c r="E161" s="52">
        <f t="shared" si="15"/>
        <v>100</v>
      </c>
      <c r="F161" s="62"/>
      <c r="G161" s="62"/>
      <c r="H161" s="59"/>
      <c r="I161" s="51">
        <f t="shared" si="11"/>
        <v>13000</v>
      </c>
    </row>
    <row r="162" spans="1:9" ht="15">
      <c r="A162" s="54" t="s">
        <v>73</v>
      </c>
      <c r="B162" s="44">
        <v>1170</v>
      </c>
      <c r="C162" s="51">
        <f t="shared" si="16"/>
        <v>13000</v>
      </c>
      <c r="D162" s="51">
        <f t="shared" si="16"/>
        <v>13000</v>
      </c>
      <c r="E162" s="52">
        <f t="shared" si="15"/>
        <v>100</v>
      </c>
      <c r="F162" s="62"/>
      <c r="G162" s="62"/>
      <c r="H162" s="59"/>
      <c r="I162" s="51">
        <f t="shared" si="11"/>
        <v>13000</v>
      </c>
    </row>
    <row r="163" spans="1:9" ht="30" hidden="1">
      <c r="A163" s="54" t="s">
        <v>116</v>
      </c>
      <c r="B163" s="44">
        <v>1171</v>
      </c>
      <c r="C163" s="51">
        <v>13000</v>
      </c>
      <c r="D163" s="51">
        <v>13000</v>
      </c>
      <c r="E163" s="52">
        <f t="shared" si="15"/>
        <v>100</v>
      </c>
      <c r="F163" s="62"/>
      <c r="G163" s="62"/>
      <c r="H163" s="59"/>
      <c r="I163" s="51">
        <f t="shared" si="11"/>
        <v>13000</v>
      </c>
    </row>
    <row r="164" spans="1:9" ht="30.75" customHeight="1">
      <c r="A164" s="58" t="s">
        <v>117</v>
      </c>
      <c r="B164" s="60">
        <v>210105</v>
      </c>
      <c r="C164" s="47">
        <f>SUM(C167)</f>
        <v>31862</v>
      </c>
      <c r="D164" s="47">
        <f>SUM(D167)</f>
        <v>21762</v>
      </c>
      <c r="E164" s="48">
        <f>D164/C164*100</f>
        <v>68.3007971878727</v>
      </c>
      <c r="F164" s="66"/>
      <c r="G164" s="66"/>
      <c r="H164" s="49"/>
      <c r="I164" s="47">
        <f t="shared" si="11"/>
        <v>21762</v>
      </c>
    </row>
    <row r="165" spans="1:9" ht="15">
      <c r="A165" s="50" t="s">
        <v>65</v>
      </c>
      <c r="B165" s="44">
        <v>1000</v>
      </c>
      <c r="C165" s="51">
        <f>SUM(C166)</f>
        <v>31862</v>
      </c>
      <c r="D165" s="51">
        <f>SUM(D166)</f>
        <v>21762</v>
      </c>
      <c r="E165" s="52">
        <f>D165/C165*100</f>
        <v>68.3007971878727</v>
      </c>
      <c r="F165" s="55"/>
      <c r="G165" s="55"/>
      <c r="H165" s="53"/>
      <c r="I165" s="51">
        <f t="shared" si="11"/>
        <v>21762</v>
      </c>
    </row>
    <row r="166" spans="1:9" ht="15" hidden="1">
      <c r="A166" s="50" t="s">
        <v>66</v>
      </c>
      <c r="B166" s="44">
        <v>1100</v>
      </c>
      <c r="C166" s="51">
        <f>SUM(C167)</f>
        <v>31862</v>
      </c>
      <c r="D166" s="51">
        <f>SUM(D167)</f>
        <v>21762</v>
      </c>
      <c r="E166" s="52">
        <f>D166/C166*100</f>
        <v>68.3007971878727</v>
      </c>
      <c r="F166" s="55"/>
      <c r="G166" s="55"/>
      <c r="H166" s="53"/>
      <c r="I166" s="51">
        <f t="shared" si="11"/>
        <v>21762</v>
      </c>
    </row>
    <row r="167" spans="1:9" ht="15">
      <c r="A167" s="54" t="s">
        <v>69</v>
      </c>
      <c r="B167" s="44">
        <v>1130</v>
      </c>
      <c r="C167" s="51">
        <v>31862</v>
      </c>
      <c r="D167" s="51">
        <v>21762</v>
      </c>
      <c r="E167" s="52">
        <f>D167/C167*100</f>
        <v>68.3007971878727</v>
      </c>
      <c r="F167" s="51"/>
      <c r="G167" s="51"/>
      <c r="H167" s="59"/>
      <c r="I167" s="51">
        <f t="shared" si="11"/>
        <v>21762</v>
      </c>
    </row>
    <row r="168" spans="1:9" ht="14.25" customHeight="1">
      <c r="A168" s="58" t="s">
        <v>118</v>
      </c>
      <c r="B168" s="60">
        <v>240602</v>
      </c>
      <c r="C168" s="47"/>
      <c r="D168" s="47"/>
      <c r="E168" s="48"/>
      <c r="F168" s="47">
        <f>SUM(F169)</f>
        <v>295000</v>
      </c>
      <c r="G168" s="47">
        <f>SUM(G169)</f>
        <v>0</v>
      </c>
      <c r="H168" s="49">
        <f aca="true" t="shared" si="17" ref="H168:H181">G168/F168*100</f>
        <v>0</v>
      </c>
      <c r="I168" s="47">
        <f t="shared" si="11"/>
        <v>0</v>
      </c>
    </row>
    <row r="169" spans="1:9" ht="15">
      <c r="A169" s="54" t="s">
        <v>75</v>
      </c>
      <c r="B169" s="44">
        <v>2000</v>
      </c>
      <c r="C169" s="51"/>
      <c r="D169" s="51"/>
      <c r="E169" s="52"/>
      <c r="F169" s="51">
        <f>SUM(F170)</f>
        <v>295000</v>
      </c>
      <c r="G169" s="51">
        <f>SUM(G170)</f>
        <v>0</v>
      </c>
      <c r="H169" s="53">
        <f t="shared" si="17"/>
        <v>0</v>
      </c>
      <c r="I169" s="51">
        <f t="shared" si="11"/>
        <v>0</v>
      </c>
    </row>
    <row r="170" spans="1:9" ht="15">
      <c r="A170" s="54" t="s">
        <v>77</v>
      </c>
      <c r="B170" s="44">
        <v>2110</v>
      </c>
      <c r="C170" s="51"/>
      <c r="D170" s="51"/>
      <c r="E170" s="52"/>
      <c r="F170" s="51">
        <v>295000</v>
      </c>
      <c r="G170" s="51">
        <v>0</v>
      </c>
      <c r="H170" s="53">
        <f t="shared" si="17"/>
        <v>0</v>
      </c>
      <c r="I170" s="51">
        <f t="shared" si="11"/>
        <v>0</v>
      </c>
    </row>
    <row r="171" spans="1:9" ht="44.25" customHeight="1">
      <c r="A171" s="58" t="s">
        <v>119</v>
      </c>
      <c r="B171" s="60">
        <v>240900</v>
      </c>
      <c r="C171" s="47"/>
      <c r="D171" s="47"/>
      <c r="E171" s="45"/>
      <c r="F171" s="66">
        <f>SUM(F172,F176)</f>
        <v>504409</v>
      </c>
      <c r="G171" s="66">
        <f>SUM(G172,G176)</f>
        <v>418742</v>
      </c>
      <c r="H171" s="49">
        <f t="shared" si="17"/>
        <v>83.01636172233248</v>
      </c>
      <c r="I171" s="47">
        <f t="shared" si="11"/>
        <v>418742</v>
      </c>
    </row>
    <row r="172" spans="1:9" ht="15">
      <c r="A172" s="50" t="s">
        <v>65</v>
      </c>
      <c r="B172" s="44">
        <v>1000</v>
      </c>
      <c r="C172" s="51"/>
      <c r="D172" s="51"/>
      <c r="E172" s="52"/>
      <c r="F172" s="55">
        <f>SUM(F173,F175)</f>
        <v>144880</v>
      </c>
      <c r="G172" s="55">
        <f>SUM(G173,G175)</f>
        <v>90185</v>
      </c>
      <c r="H172" s="53">
        <f t="shared" si="17"/>
        <v>62.24806736609608</v>
      </c>
      <c r="I172" s="51">
        <f t="shared" si="11"/>
        <v>90185</v>
      </c>
    </row>
    <row r="173" spans="1:9" ht="15" hidden="1">
      <c r="A173" s="50" t="s">
        <v>66</v>
      </c>
      <c r="B173" s="44">
        <v>1100</v>
      </c>
      <c r="C173" s="51"/>
      <c r="D173" s="51"/>
      <c r="E173" s="52"/>
      <c r="F173" s="55">
        <f>SUM(F174)</f>
        <v>116080</v>
      </c>
      <c r="G173" s="55">
        <f>SUM(G174)</f>
        <v>61385</v>
      </c>
      <c r="H173" s="53">
        <f t="shared" si="17"/>
        <v>52.88163335630599</v>
      </c>
      <c r="I173" s="51">
        <f t="shared" si="11"/>
        <v>61385</v>
      </c>
    </row>
    <row r="174" spans="1:9" ht="15">
      <c r="A174" s="54" t="s">
        <v>69</v>
      </c>
      <c r="B174" s="44">
        <v>1130</v>
      </c>
      <c r="C174" s="51"/>
      <c r="D174" s="51"/>
      <c r="E174" s="52"/>
      <c r="F174" s="55">
        <v>116080</v>
      </c>
      <c r="G174" s="55">
        <v>61385</v>
      </c>
      <c r="H174" s="53">
        <f t="shared" si="17"/>
        <v>52.88163335630599</v>
      </c>
      <c r="I174" s="51">
        <f t="shared" si="11"/>
        <v>61385</v>
      </c>
    </row>
    <row r="175" spans="1:9" ht="15">
      <c r="A175" s="54" t="s">
        <v>73</v>
      </c>
      <c r="B175" s="44">
        <v>1170</v>
      </c>
      <c r="C175" s="51"/>
      <c r="D175" s="51"/>
      <c r="E175" s="52"/>
      <c r="F175" s="55">
        <v>28800</v>
      </c>
      <c r="G175" s="55">
        <v>28800</v>
      </c>
      <c r="H175" s="53">
        <f t="shared" si="17"/>
        <v>100</v>
      </c>
      <c r="I175" s="51">
        <f t="shared" si="11"/>
        <v>28800</v>
      </c>
    </row>
    <row r="176" spans="1:9" ht="15">
      <c r="A176" s="54" t="s">
        <v>75</v>
      </c>
      <c r="B176" s="44">
        <v>2000</v>
      </c>
      <c r="C176" s="51"/>
      <c r="D176" s="51"/>
      <c r="E176" s="52"/>
      <c r="F176" s="55">
        <f>SUM(F177,F179,F181)</f>
        <v>359529</v>
      </c>
      <c r="G176" s="55">
        <f>SUM(G177,G179,G181)</f>
        <v>328557</v>
      </c>
      <c r="H176" s="53">
        <f t="shared" si="17"/>
        <v>91.38539589295995</v>
      </c>
      <c r="I176" s="51">
        <f t="shared" si="11"/>
        <v>328557</v>
      </c>
    </row>
    <row r="177" spans="1:9" ht="15">
      <c r="A177" s="54" t="s">
        <v>77</v>
      </c>
      <c r="B177" s="44">
        <v>2110</v>
      </c>
      <c r="C177" s="51"/>
      <c r="D177" s="51"/>
      <c r="E177" s="52"/>
      <c r="F177" s="55">
        <v>49000</v>
      </c>
      <c r="G177" s="55">
        <v>18424</v>
      </c>
      <c r="H177" s="53">
        <f t="shared" si="17"/>
        <v>37.6</v>
      </c>
      <c r="I177" s="51">
        <f t="shared" si="11"/>
        <v>18424</v>
      </c>
    </row>
    <row r="178" spans="1:9" ht="15" hidden="1">
      <c r="A178" s="54" t="s">
        <v>110</v>
      </c>
      <c r="B178" s="44">
        <v>2120</v>
      </c>
      <c r="C178" s="51"/>
      <c r="D178" s="51"/>
      <c r="E178" s="52"/>
      <c r="F178" s="51">
        <f>SUM(F179)</f>
        <v>95529</v>
      </c>
      <c r="G178" s="51">
        <f>SUM(G179)</f>
        <v>95529</v>
      </c>
      <c r="H178" s="53">
        <f t="shared" si="17"/>
        <v>100</v>
      </c>
      <c r="I178" s="51">
        <f t="shared" si="11"/>
        <v>95529</v>
      </c>
    </row>
    <row r="179" spans="1:9" ht="15">
      <c r="A179" s="54" t="s">
        <v>111</v>
      </c>
      <c r="B179" s="44">
        <v>2123</v>
      </c>
      <c r="C179" s="51"/>
      <c r="D179" s="51"/>
      <c r="E179" s="52"/>
      <c r="F179" s="51">
        <v>95529</v>
      </c>
      <c r="G179" s="51">
        <v>95529</v>
      </c>
      <c r="H179" s="53">
        <f>G179/F179*100</f>
        <v>100</v>
      </c>
      <c r="I179" s="51">
        <f>SUM(D179,G179)</f>
        <v>95529</v>
      </c>
    </row>
    <row r="180" spans="1:9" ht="15" hidden="1">
      <c r="A180" s="50" t="s">
        <v>120</v>
      </c>
      <c r="B180" s="44">
        <v>2130</v>
      </c>
      <c r="C180" s="51"/>
      <c r="D180" s="51"/>
      <c r="E180" s="52"/>
      <c r="F180" s="55">
        <f>SUM(F181)</f>
        <v>215000</v>
      </c>
      <c r="G180" s="55">
        <f>SUM(G181)</f>
        <v>214604</v>
      </c>
      <c r="H180" s="53">
        <f t="shared" si="17"/>
        <v>99.81581395348837</v>
      </c>
      <c r="I180" s="51">
        <f t="shared" si="11"/>
        <v>214604</v>
      </c>
    </row>
    <row r="181" spans="1:9" ht="15">
      <c r="A181" s="50" t="s">
        <v>78</v>
      </c>
      <c r="B181" s="44">
        <v>2133</v>
      </c>
      <c r="C181" s="51"/>
      <c r="D181" s="51"/>
      <c r="E181" s="52"/>
      <c r="F181" s="51">
        <v>215000</v>
      </c>
      <c r="G181" s="51">
        <v>214604</v>
      </c>
      <c r="H181" s="53">
        <f t="shared" si="17"/>
        <v>99.81581395348837</v>
      </c>
      <c r="I181" s="51">
        <f t="shared" si="11"/>
        <v>214604</v>
      </c>
    </row>
    <row r="182" spans="1:9" ht="15" customHeight="1">
      <c r="A182" s="58" t="s">
        <v>121</v>
      </c>
      <c r="B182" s="60">
        <v>250102</v>
      </c>
      <c r="C182" s="47">
        <f>SUM(C183)</f>
        <v>11038</v>
      </c>
      <c r="D182" s="47">
        <f>SUM(D183)</f>
        <v>0</v>
      </c>
      <c r="E182" s="48">
        <f aca="true" t="shared" si="18" ref="E182:E205">D182/C182*100</f>
        <v>0</v>
      </c>
      <c r="F182" s="47"/>
      <c r="G182" s="47"/>
      <c r="H182" s="49"/>
      <c r="I182" s="47">
        <f t="shared" si="11"/>
        <v>0</v>
      </c>
    </row>
    <row r="183" spans="1:9" ht="15">
      <c r="A183" s="50" t="s">
        <v>122</v>
      </c>
      <c r="B183" s="44">
        <v>3000</v>
      </c>
      <c r="C183" s="51">
        <v>11038</v>
      </c>
      <c r="D183" s="55"/>
      <c r="E183" s="52">
        <f t="shared" si="18"/>
        <v>0</v>
      </c>
      <c r="F183" s="51"/>
      <c r="G183" s="51"/>
      <c r="H183" s="53"/>
      <c r="I183" s="51">
        <f t="shared" si="11"/>
        <v>0</v>
      </c>
    </row>
    <row r="184" spans="1:9" ht="43.5" customHeight="1">
      <c r="A184" s="58" t="s">
        <v>123</v>
      </c>
      <c r="B184" s="60">
        <v>250311</v>
      </c>
      <c r="C184" s="47">
        <f>SUM(C185)</f>
        <v>4999656</v>
      </c>
      <c r="D184" s="47">
        <f>SUM(D185)</f>
        <v>4999656</v>
      </c>
      <c r="E184" s="48">
        <f t="shared" si="18"/>
        <v>100</v>
      </c>
      <c r="F184" s="47"/>
      <c r="G184" s="47"/>
      <c r="H184" s="64"/>
      <c r="I184" s="47">
        <f t="shared" si="11"/>
        <v>4999656</v>
      </c>
    </row>
    <row r="185" spans="1:9" ht="15">
      <c r="A185" s="50" t="s">
        <v>65</v>
      </c>
      <c r="B185" s="44">
        <v>1000</v>
      </c>
      <c r="C185" s="51">
        <f aca="true" t="shared" si="19" ref="C185:D190">SUM(C186)</f>
        <v>4999656</v>
      </c>
      <c r="D185" s="51">
        <f t="shared" si="19"/>
        <v>4999656</v>
      </c>
      <c r="E185" s="52">
        <f t="shared" si="18"/>
        <v>100</v>
      </c>
      <c r="F185" s="51"/>
      <c r="G185" s="51"/>
      <c r="H185" s="59"/>
      <c r="I185" s="51">
        <f t="shared" si="11"/>
        <v>4999656</v>
      </c>
    </row>
    <row r="186" spans="1:9" ht="15" hidden="1">
      <c r="A186" s="50" t="s">
        <v>93</v>
      </c>
      <c r="B186" s="44">
        <v>1300</v>
      </c>
      <c r="C186" s="51">
        <f t="shared" si="19"/>
        <v>4999656</v>
      </c>
      <c r="D186" s="51">
        <f t="shared" si="19"/>
        <v>4999656</v>
      </c>
      <c r="E186" s="52">
        <f t="shared" si="18"/>
        <v>100</v>
      </c>
      <c r="F186" s="51"/>
      <c r="G186" s="51"/>
      <c r="H186" s="59"/>
      <c r="I186" s="51">
        <f t="shared" si="11"/>
        <v>4999656</v>
      </c>
    </row>
    <row r="187" spans="1:9" ht="15">
      <c r="A187" s="54" t="s">
        <v>124</v>
      </c>
      <c r="B187" s="44">
        <v>1320</v>
      </c>
      <c r="C187" s="51">
        <v>4999656</v>
      </c>
      <c r="D187" s="51">
        <v>4999656</v>
      </c>
      <c r="E187" s="52">
        <f t="shared" si="18"/>
        <v>100</v>
      </c>
      <c r="F187" s="51"/>
      <c r="G187" s="51"/>
      <c r="H187" s="59"/>
      <c r="I187" s="51">
        <f t="shared" si="11"/>
        <v>4999656</v>
      </c>
    </row>
    <row r="188" spans="1:9" ht="28.5" customHeight="1">
      <c r="A188" s="58" t="s">
        <v>125</v>
      </c>
      <c r="B188" s="60">
        <v>250313</v>
      </c>
      <c r="C188" s="47">
        <f t="shared" si="19"/>
        <v>233320</v>
      </c>
      <c r="D188" s="47">
        <f t="shared" si="19"/>
        <v>233320</v>
      </c>
      <c r="E188" s="48">
        <f t="shared" si="18"/>
        <v>100</v>
      </c>
      <c r="F188" s="47"/>
      <c r="G188" s="47"/>
      <c r="H188" s="64"/>
      <c r="I188" s="47">
        <f t="shared" si="11"/>
        <v>233320</v>
      </c>
    </row>
    <row r="189" spans="1:9" ht="15">
      <c r="A189" s="50" t="s">
        <v>65</v>
      </c>
      <c r="B189" s="44">
        <v>1000</v>
      </c>
      <c r="C189" s="51">
        <f t="shared" si="19"/>
        <v>233320</v>
      </c>
      <c r="D189" s="51">
        <f t="shared" si="19"/>
        <v>233320</v>
      </c>
      <c r="E189" s="52">
        <f t="shared" si="18"/>
        <v>100</v>
      </c>
      <c r="F189" s="51"/>
      <c r="G189" s="51"/>
      <c r="H189" s="59"/>
      <c r="I189" s="51">
        <f t="shared" si="11"/>
        <v>233320</v>
      </c>
    </row>
    <row r="190" spans="1:9" ht="15" hidden="1">
      <c r="A190" s="50" t="s">
        <v>93</v>
      </c>
      <c r="B190" s="44">
        <v>1300</v>
      </c>
      <c r="C190" s="51">
        <f t="shared" si="19"/>
        <v>233320</v>
      </c>
      <c r="D190" s="51">
        <f t="shared" si="19"/>
        <v>233320</v>
      </c>
      <c r="E190" s="52">
        <f t="shared" si="18"/>
        <v>100</v>
      </c>
      <c r="F190" s="51"/>
      <c r="G190" s="51"/>
      <c r="H190" s="59"/>
      <c r="I190" s="51">
        <f aca="true" t="shared" si="20" ref="I190:I231">SUM(D190,G190)</f>
        <v>233320</v>
      </c>
    </row>
    <row r="191" spans="1:9" ht="15">
      <c r="A191" s="54" t="s">
        <v>124</v>
      </c>
      <c r="B191" s="44">
        <v>1320</v>
      </c>
      <c r="C191" s="51">
        <v>233320</v>
      </c>
      <c r="D191" s="51">
        <v>233320</v>
      </c>
      <c r="E191" s="52">
        <f t="shared" si="18"/>
        <v>100</v>
      </c>
      <c r="F191" s="51"/>
      <c r="G191" s="51"/>
      <c r="H191" s="59"/>
      <c r="I191" s="51">
        <f t="shared" si="20"/>
        <v>233320</v>
      </c>
    </row>
    <row r="192" spans="1:9" ht="60.75" customHeight="1">
      <c r="A192" s="67" t="s">
        <v>57</v>
      </c>
      <c r="B192" s="60">
        <v>250325</v>
      </c>
      <c r="C192" s="47">
        <f aca="true" t="shared" si="21" ref="C192:D194">SUM(C193)</f>
        <v>300000</v>
      </c>
      <c r="D192" s="47">
        <f t="shared" si="21"/>
        <v>300000</v>
      </c>
      <c r="E192" s="48">
        <f t="shared" si="18"/>
        <v>100</v>
      </c>
      <c r="F192" s="47"/>
      <c r="G192" s="47"/>
      <c r="H192" s="64"/>
      <c r="I192" s="47">
        <f t="shared" si="20"/>
        <v>300000</v>
      </c>
    </row>
    <row r="193" spans="1:9" ht="15">
      <c r="A193" s="50" t="s">
        <v>65</v>
      </c>
      <c r="B193" s="44">
        <v>1000</v>
      </c>
      <c r="C193" s="51">
        <f t="shared" si="21"/>
        <v>300000</v>
      </c>
      <c r="D193" s="51">
        <f t="shared" si="21"/>
        <v>300000</v>
      </c>
      <c r="E193" s="52">
        <f t="shared" si="18"/>
        <v>100</v>
      </c>
      <c r="F193" s="51"/>
      <c r="G193" s="51"/>
      <c r="H193" s="59"/>
      <c r="I193" s="51">
        <f t="shared" si="20"/>
        <v>300000</v>
      </c>
    </row>
    <row r="194" spans="1:9" ht="15" hidden="1">
      <c r="A194" s="50" t="s">
        <v>93</v>
      </c>
      <c r="B194" s="44">
        <v>1300</v>
      </c>
      <c r="C194" s="51">
        <f t="shared" si="21"/>
        <v>300000</v>
      </c>
      <c r="D194" s="51">
        <f t="shared" si="21"/>
        <v>300000</v>
      </c>
      <c r="E194" s="52">
        <f t="shared" si="18"/>
        <v>100</v>
      </c>
      <c r="F194" s="51"/>
      <c r="G194" s="51"/>
      <c r="H194" s="59"/>
      <c r="I194" s="51">
        <f t="shared" si="20"/>
        <v>300000</v>
      </c>
    </row>
    <row r="195" spans="1:9" ht="15">
      <c r="A195" s="54" t="s">
        <v>124</v>
      </c>
      <c r="B195" s="44">
        <v>1320</v>
      </c>
      <c r="C195" s="51">
        <v>300000</v>
      </c>
      <c r="D195" s="51">
        <v>300000</v>
      </c>
      <c r="E195" s="52">
        <f t="shared" si="18"/>
        <v>100</v>
      </c>
      <c r="F195" s="51"/>
      <c r="G195" s="51"/>
      <c r="H195" s="59"/>
      <c r="I195" s="51">
        <f t="shared" si="20"/>
        <v>300000</v>
      </c>
    </row>
    <row r="196" spans="1:9" ht="30.75" customHeight="1">
      <c r="A196" s="58" t="s">
        <v>126</v>
      </c>
      <c r="B196" s="60">
        <v>250344</v>
      </c>
      <c r="C196" s="47">
        <f aca="true" t="shared" si="22" ref="C196:D198">SUM(C197)</f>
        <v>50000</v>
      </c>
      <c r="D196" s="47">
        <f t="shared" si="22"/>
        <v>50000</v>
      </c>
      <c r="E196" s="48">
        <f t="shared" si="18"/>
        <v>100</v>
      </c>
      <c r="F196" s="47">
        <f>SUM(F197,F200)</f>
        <v>50000</v>
      </c>
      <c r="G196" s="47">
        <f>SUM(G197,G200)</f>
        <v>50000</v>
      </c>
      <c r="H196" s="49">
        <f aca="true" t="shared" si="23" ref="H196:H201">G196/F196*100</f>
        <v>100</v>
      </c>
      <c r="I196" s="47">
        <f t="shared" si="20"/>
        <v>100000</v>
      </c>
    </row>
    <row r="197" spans="1:9" ht="15">
      <c r="A197" s="50" t="s">
        <v>65</v>
      </c>
      <c r="B197" s="44">
        <v>1000</v>
      </c>
      <c r="C197" s="51">
        <f t="shared" si="22"/>
        <v>50000</v>
      </c>
      <c r="D197" s="51">
        <f t="shared" si="22"/>
        <v>50000</v>
      </c>
      <c r="E197" s="52">
        <f t="shared" si="18"/>
        <v>100</v>
      </c>
      <c r="F197" s="51">
        <f>SUM(F198)</f>
        <v>15000</v>
      </c>
      <c r="G197" s="51">
        <f>SUM(G198)</f>
        <v>15000</v>
      </c>
      <c r="H197" s="53">
        <f t="shared" si="23"/>
        <v>100</v>
      </c>
      <c r="I197" s="51">
        <f t="shared" si="20"/>
        <v>65000</v>
      </c>
    </row>
    <row r="198" spans="1:9" ht="15" hidden="1">
      <c r="A198" s="50" t="s">
        <v>93</v>
      </c>
      <c r="B198" s="44">
        <v>1300</v>
      </c>
      <c r="C198" s="51">
        <f t="shared" si="22"/>
        <v>50000</v>
      </c>
      <c r="D198" s="51">
        <f t="shared" si="22"/>
        <v>50000</v>
      </c>
      <c r="E198" s="52">
        <f t="shared" si="18"/>
        <v>100</v>
      </c>
      <c r="F198" s="51">
        <f>SUM(F199)</f>
        <v>15000</v>
      </c>
      <c r="G198" s="51">
        <f>SUM(G199)</f>
        <v>15000</v>
      </c>
      <c r="H198" s="53">
        <f t="shared" si="23"/>
        <v>100</v>
      </c>
      <c r="I198" s="51">
        <f t="shared" si="20"/>
        <v>65000</v>
      </c>
    </row>
    <row r="199" spans="1:9" ht="15">
      <c r="A199" s="54" t="s">
        <v>124</v>
      </c>
      <c r="B199" s="44">
        <v>1320</v>
      </c>
      <c r="C199" s="51">
        <v>50000</v>
      </c>
      <c r="D199" s="51">
        <v>50000</v>
      </c>
      <c r="E199" s="52">
        <f t="shared" si="18"/>
        <v>100</v>
      </c>
      <c r="F199" s="51">
        <v>15000</v>
      </c>
      <c r="G199" s="51">
        <v>15000</v>
      </c>
      <c r="H199" s="53">
        <f t="shared" si="23"/>
        <v>100</v>
      </c>
      <c r="I199" s="51">
        <f t="shared" si="20"/>
        <v>65000</v>
      </c>
    </row>
    <row r="200" spans="1:9" ht="15">
      <c r="A200" s="50" t="s">
        <v>75</v>
      </c>
      <c r="B200" s="44">
        <v>2000</v>
      </c>
      <c r="C200" s="51"/>
      <c r="D200" s="51"/>
      <c r="E200" s="52"/>
      <c r="F200" s="51">
        <f>SUM(F201)</f>
        <v>35000</v>
      </c>
      <c r="G200" s="51">
        <f>SUM(G201)</f>
        <v>35000</v>
      </c>
      <c r="H200" s="53">
        <f t="shared" si="23"/>
        <v>100</v>
      </c>
      <c r="I200" s="51">
        <f>SUM(D200,G200)</f>
        <v>35000</v>
      </c>
    </row>
    <row r="201" spans="1:9" ht="15">
      <c r="A201" s="54" t="s">
        <v>127</v>
      </c>
      <c r="B201" s="44">
        <v>2420</v>
      </c>
      <c r="C201" s="51"/>
      <c r="D201" s="51"/>
      <c r="E201" s="52"/>
      <c r="F201" s="51">
        <v>35000</v>
      </c>
      <c r="G201" s="51">
        <v>35000</v>
      </c>
      <c r="H201" s="53">
        <f t="shared" si="23"/>
        <v>100</v>
      </c>
      <c r="I201" s="51">
        <f>SUM(D201,G201)</f>
        <v>35000</v>
      </c>
    </row>
    <row r="202" spans="1:9" ht="28.5" customHeight="1">
      <c r="A202" s="68" t="s">
        <v>128</v>
      </c>
      <c r="B202" s="60">
        <v>250352</v>
      </c>
      <c r="C202" s="47">
        <f aca="true" t="shared" si="24" ref="C202:D204">SUM(C203)</f>
        <v>74600</v>
      </c>
      <c r="D202" s="47">
        <f t="shared" si="24"/>
        <v>74600</v>
      </c>
      <c r="E202" s="48">
        <f t="shared" si="18"/>
        <v>100</v>
      </c>
      <c r="F202" s="47"/>
      <c r="G202" s="47"/>
      <c r="H202" s="64"/>
      <c r="I202" s="47">
        <f t="shared" si="20"/>
        <v>74600</v>
      </c>
    </row>
    <row r="203" spans="1:9" ht="15">
      <c r="A203" s="50" t="s">
        <v>65</v>
      </c>
      <c r="B203" s="44">
        <v>1000</v>
      </c>
      <c r="C203" s="51">
        <f t="shared" si="24"/>
        <v>74600</v>
      </c>
      <c r="D203" s="51">
        <f t="shared" si="24"/>
        <v>74600</v>
      </c>
      <c r="E203" s="52">
        <f t="shared" si="18"/>
        <v>100</v>
      </c>
      <c r="F203" s="51"/>
      <c r="G203" s="51"/>
      <c r="H203" s="59"/>
      <c r="I203" s="51">
        <f t="shared" si="20"/>
        <v>74600</v>
      </c>
    </row>
    <row r="204" spans="1:9" ht="15" hidden="1">
      <c r="A204" s="50" t="s">
        <v>93</v>
      </c>
      <c r="B204" s="44">
        <v>1300</v>
      </c>
      <c r="C204" s="51">
        <f t="shared" si="24"/>
        <v>74600</v>
      </c>
      <c r="D204" s="51">
        <f t="shared" si="24"/>
        <v>74600</v>
      </c>
      <c r="E204" s="52">
        <f t="shared" si="18"/>
        <v>100</v>
      </c>
      <c r="F204" s="51"/>
      <c r="G204" s="51"/>
      <c r="H204" s="59"/>
      <c r="I204" s="51">
        <f t="shared" si="20"/>
        <v>74600</v>
      </c>
    </row>
    <row r="205" spans="1:9" ht="15">
      <c r="A205" s="54" t="s">
        <v>124</v>
      </c>
      <c r="B205" s="44">
        <v>1320</v>
      </c>
      <c r="C205" s="51">
        <v>74600</v>
      </c>
      <c r="D205" s="51">
        <v>74600</v>
      </c>
      <c r="E205" s="52">
        <f t="shared" si="18"/>
        <v>100</v>
      </c>
      <c r="F205" s="51"/>
      <c r="G205" s="51"/>
      <c r="H205" s="59"/>
      <c r="I205" s="51">
        <f t="shared" si="20"/>
        <v>74600</v>
      </c>
    </row>
    <row r="206" spans="1:9" ht="45" customHeight="1">
      <c r="A206" s="58" t="s">
        <v>53</v>
      </c>
      <c r="B206" s="60">
        <v>250354</v>
      </c>
      <c r="C206" s="47"/>
      <c r="D206" s="47"/>
      <c r="E206" s="48"/>
      <c r="F206" s="47">
        <f>SUM(F207,F210)</f>
        <v>796800</v>
      </c>
      <c r="G206" s="47">
        <f>SUM(G207,G210)</f>
        <v>796800</v>
      </c>
      <c r="H206" s="49">
        <f aca="true" t="shared" si="25" ref="H206:H211">G206/F206*100</f>
        <v>100</v>
      </c>
      <c r="I206" s="47">
        <f t="shared" si="20"/>
        <v>796800</v>
      </c>
    </row>
    <row r="207" spans="1:9" ht="15">
      <c r="A207" s="50" t="s">
        <v>65</v>
      </c>
      <c r="B207" s="44">
        <v>1000</v>
      </c>
      <c r="C207" s="51"/>
      <c r="D207" s="51"/>
      <c r="E207" s="52"/>
      <c r="F207" s="51">
        <f>SUM(F208)</f>
        <v>254600</v>
      </c>
      <c r="G207" s="51">
        <f>SUM(G208)</f>
        <v>254600</v>
      </c>
      <c r="H207" s="53">
        <f t="shared" si="25"/>
        <v>100</v>
      </c>
      <c r="I207" s="51">
        <f t="shared" si="20"/>
        <v>254600</v>
      </c>
    </row>
    <row r="208" spans="1:9" ht="15" hidden="1">
      <c r="A208" s="50" t="s">
        <v>93</v>
      </c>
      <c r="B208" s="44">
        <v>1300</v>
      </c>
      <c r="C208" s="51"/>
      <c r="D208" s="51"/>
      <c r="E208" s="52"/>
      <c r="F208" s="51">
        <f>SUM(F209)</f>
        <v>254600</v>
      </c>
      <c r="G208" s="51">
        <f>SUM(G209)</f>
        <v>254600</v>
      </c>
      <c r="H208" s="53">
        <f t="shared" si="25"/>
        <v>100</v>
      </c>
      <c r="I208" s="51">
        <f t="shared" si="20"/>
        <v>254600</v>
      </c>
    </row>
    <row r="209" spans="1:9" ht="15">
      <c r="A209" s="54" t="s">
        <v>124</v>
      </c>
      <c r="B209" s="44">
        <v>1320</v>
      </c>
      <c r="C209" s="51"/>
      <c r="D209" s="51"/>
      <c r="E209" s="52"/>
      <c r="F209" s="51">
        <v>254600</v>
      </c>
      <c r="G209" s="51">
        <v>254600</v>
      </c>
      <c r="H209" s="53">
        <f t="shared" si="25"/>
        <v>100</v>
      </c>
      <c r="I209" s="51">
        <f t="shared" si="20"/>
        <v>254600</v>
      </c>
    </row>
    <row r="210" spans="1:9" ht="15">
      <c r="A210" s="50" t="s">
        <v>75</v>
      </c>
      <c r="B210" s="44">
        <v>2000</v>
      </c>
      <c r="C210" s="51"/>
      <c r="D210" s="51"/>
      <c r="E210" s="52"/>
      <c r="F210" s="51">
        <f>SUM(F211)</f>
        <v>542200</v>
      </c>
      <c r="G210" s="51">
        <f>SUM(G211)</f>
        <v>542200</v>
      </c>
      <c r="H210" s="53">
        <f t="shared" si="25"/>
        <v>100</v>
      </c>
      <c r="I210" s="51">
        <f t="shared" si="20"/>
        <v>542200</v>
      </c>
    </row>
    <row r="211" spans="1:9" ht="15">
      <c r="A211" s="54" t="s">
        <v>127</v>
      </c>
      <c r="B211" s="44">
        <v>2420</v>
      </c>
      <c r="C211" s="51"/>
      <c r="D211" s="51"/>
      <c r="E211" s="52"/>
      <c r="F211" s="51">
        <v>542200</v>
      </c>
      <c r="G211" s="51">
        <v>542200</v>
      </c>
      <c r="H211" s="53">
        <f t="shared" si="25"/>
        <v>100</v>
      </c>
      <c r="I211" s="51">
        <f t="shared" si="20"/>
        <v>542200</v>
      </c>
    </row>
    <row r="212" spans="1:9" ht="15" customHeight="1">
      <c r="A212" s="58" t="s">
        <v>51</v>
      </c>
      <c r="B212" s="60">
        <v>250380</v>
      </c>
      <c r="C212" s="47"/>
      <c r="D212" s="47"/>
      <c r="E212" s="48"/>
      <c r="F212" s="47">
        <f>SUM(F213)</f>
        <v>68500</v>
      </c>
      <c r="G212" s="47">
        <f>SUM(G213)</f>
        <v>68500</v>
      </c>
      <c r="H212" s="49">
        <f>G212/F212*100</f>
        <v>100</v>
      </c>
      <c r="I212" s="47">
        <f t="shared" si="20"/>
        <v>68500</v>
      </c>
    </row>
    <row r="213" spans="1:9" ht="15">
      <c r="A213" s="50" t="s">
        <v>75</v>
      </c>
      <c r="B213" s="44">
        <v>2000</v>
      </c>
      <c r="C213" s="51"/>
      <c r="D213" s="51"/>
      <c r="E213" s="52"/>
      <c r="F213" s="51">
        <f>SUM(F214)</f>
        <v>68500</v>
      </c>
      <c r="G213" s="51">
        <f>SUM(G214)</f>
        <v>68500</v>
      </c>
      <c r="H213" s="53">
        <f>G213/F213*100</f>
        <v>100</v>
      </c>
      <c r="I213" s="51">
        <f t="shared" si="20"/>
        <v>68500</v>
      </c>
    </row>
    <row r="214" spans="1:9" ht="15">
      <c r="A214" s="54" t="s">
        <v>127</v>
      </c>
      <c r="B214" s="44">
        <v>2420</v>
      </c>
      <c r="C214" s="51"/>
      <c r="D214" s="51"/>
      <c r="E214" s="52"/>
      <c r="F214" s="51">
        <v>68500</v>
      </c>
      <c r="G214" s="51">
        <v>68500</v>
      </c>
      <c r="H214" s="53">
        <f>G214/F214*100</f>
        <v>100</v>
      </c>
      <c r="I214" s="51">
        <f t="shared" si="20"/>
        <v>68500</v>
      </c>
    </row>
    <row r="215" spans="1:9" ht="29.25" customHeight="1">
      <c r="A215" s="58" t="s">
        <v>129</v>
      </c>
      <c r="B215" s="60">
        <v>250403</v>
      </c>
      <c r="C215" s="47">
        <f>SUM(C216)</f>
        <v>222756</v>
      </c>
      <c r="D215" s="47">
        <f>SUM(D216)</f>
        <v>222747</v>
      </c>
      <c r="E215" s="48">
        <f>D215/C215*100</f>
        <v>99.9959597047891</v>
      </c>
      <c r="F215" s="47">
        <f>SUM(F219)</f>
        <v>111282</v>
      </c>
      <c r="G215" s="47">
        <f>SUM(G219)</f>
        <v>111281</v>
      </c>
      <c r="H215" s="49">
        <f>G215/F215*100</f>
        <v>99.99910138207437</v>
      </c>
      <c r="I215" s="47">
        <f t="shared" si="20"/>
        <v>334028</v>
      </c>
    </row>
    <row r="216" spans="1:9" ht="15">
      <c r="A216" s="54" t="s">
        <v>65</v>
      </c>
      <c r="B216" s="44">
        <v>1000</v>
      </c>
      <c r="C216" s="51">
        <f>SUM(C217:C218)</f>
        <v>222756</v>
      </c>
      <c r="D216" s="51">
        <f>SUM(D217:D218)</f>
        <v>222747</v>
      </c>
      <c r="E216" s="52">
        <f>D216/C216*100</f>
        <v>99.9959597047891</v>
      </c>
      <c r="F216" s="51"/>
      <c r="G216" s="51"/>
      <c r="H216" s="59"/>
      <c r="I216" s="51">
        <f t="shared" si="20"/>
        <v>222747</v>
      </c>
    </row>
    <row r="217" spans="1:9" ht="15">
      <c r="A217" s="54" t="s">
        <v>69</v>
      </c>
      <c r="B217" s="44">
        <v>1130</v>
      </c>
      <c r="C217" s="51">
        <v>217737</v>
      </c>
      <c r="D217" s="51">
        <v>217729</v>
      </c>
      <c r="E217" s="52">
        <f>D217/C217*100</f>
        <v>99.99632584264504</v>
      </c>
      <c r="F217" s="51"/>
      <c r="G217" s="51"/>
      <c r="H217" s="59"/>
      <c r="I217" s="51">
        <f t="shared" si="20"/>
        <v>217729</v>
      </c>
    </row>
    <row r="218" spans="1:9" ht="15">
      <c r="A218" s="54" t="s">
        <v>70</v>
      </c>
      <c r="B218" s="44">
        <v>1140</v>
      </c>
      <c r="C218" s="51">
        <v>5019</v>
      </c>
      <c r="D218" s="51">
        <v>5018</v>
      </c>
      <c r="E218" s="52">
        <f>D218/C218*100</f>
        <v>99.98007571229329</v>
      </c>
      <c r="F218" s="51"/>
      <c r="G218" s="51"/>
      <c r="H218" s="53"/>
      <c r="I218" s="51">
        <f t="shared" si="20"/>
        <v>5018</v>
      </c>
    </row>
    <row r="219" spans="1:9" ht="15">
      <c r="A219" s="54" t="s">
        <v>75</v>
      </c>
      <c r="B219" s="44">
        <v>2000</v>
      </c>
      <c r="C219" s="51">
        <v>0</v>
      </c>
      <c r="D219" s="51">
        <v>0</v>
      </c>
      <c r="E219" s="52"/>
      <c r="F219" s="51">
        <f>SUM(F220:F221)</f>
        <v>111282</v>
      </c>
      <c r="G219" s="51">
        <f>SUM(G220:G221)</f>
        <v>111281</v>
      </c>
      <c r="H219" s="53">
        <f>G219/F219*100</f>
        <v>99.99910138207437</v>
      </c>
      <c r="I219" s="51">
        <f t="shared" si="20"/>
        <v>111281</v>
      </c>
    </row>
    <row r="220" spans="1:9" ht="15">
      <c r="A220" s="54" t="s">
        <v>77</v>
      </c>
      <c r="B220" s="44">
        <v>2110</v>
      </c>
      <c r="C220" s="51"/>
      <c r="D220" s="51"/>
      <c r="E220" s="52"/>
      <c r="F220" s="51">
        <v>17340</v>
      </c>
      <c r="G220" s="51">
        <v>17340</v>
      </c>
      <c r="H220" s="53">
        <f>G220/F220*100</f>
        <v>100</v>
      </c>
      <c r="I220" s="51">
        <f t="shared" si="20"/>
        <v>17340</v>
      </c>
    </row>
    <row r="221" spans="1:9" ht="15">
      <c r="A221" s="54" t="s">
        <v>78</v>
      </c>
      <c r="B221" s="44">
        <v>2133</v>
      </c>
      <c r="C221" s="51"/>
      <c r="D221" s="51"/>
      <c r="E221" s="52"/>
      <c r="F221" s="51">
        <v>93942</v>
      </c>
      <c r="G221" s="51">
        <v>93941</v>
      </c>
      <c r="H221" s="53">
        <f>G221/F221*100</f>
        <v>99.99893551340189</v>
      </c>
      <c r="I221" s="51">
        <f t="shared" si="20"/>
        <v>93941</v>
      </c>
    </row>
    <row r="222" spans="1:9" ht="14.25" customHeight="1">
      <c r="A222" s="69" t="s">
        <v>130</v>
      </c>
      <c r="B222" s="60">
        <v>250404</v>
      </c>
      <c r="C222" s="47">
        <f>SUM(C223)</f>
        <v>121940</v>
      </c>
      <c r="D222" s="47">
        <f>SUM(D223)</f>
        <v>121939</v>
      </c>
      <c r="E222" s="52">
        <f aca="true" t="shared" si="26" ref="E222:E231">D222/C222*100</f>
        <v>99.99917992455306</v>
      </c>
      <c r="F222" s="47"/>
      <c r="G222" s="47"/>
      <c r="H222" s="49"/>
      <c r="I222" s="47">
        <f t="shared" si="20"/>
        <v>121939</v>
      </c>
    </row>
    <row r="223" spans="1:9" ht="15">
      <c r="A223" s="50" t="s">
        <v>65</v>
      </c>
      <c r="B223" s="44">
        <v>1000</v>
      </c>
      <c r="C223" s="51">
        <f>SUM(C224)</f>
        <v>121940</v>
      </c>
      <c r="D223" s="51">
        <f>SUM(D224)</f>
        <v>121939</v>
      </c>
      <c r="E223" s="52">
        <f t="shared" si="26"/>
        <v>99.99917992455306</v>
      </c>
      <c r="F223" s="51"/>
      <c r="G223" s="51"/>
      <c r="H223" s="53"/>
      <c r="I223" s="51">
        <f t="shared" si="20"/>
        <v>121939</v>
      </c>
    </row>
    <row r="224" spans="1:9" ht="15" hidden="1">
      <c r="A224" s="50" t="s">
        <v>66</v>
      </c>
      <c r="B224" s="44">
        <v>1100</v>
      </c>
      <c r="C224" s="51">
        <f>SUM(C225:C230)</f>
        <v>121940</v>
      </c>
      <c r="D224" s="51">
        <f>SUM(D225:D230)</f>
        <v>121939</v>
      </c>
      <c r="E224" s="52">
        <f t="shared" si="26"/>
        <v>99.99917992455306</v>
      </c>
      <c r="F224" s="51"/>
      <c r="G224" s="51"/>
      <c r="H224" s="53"/>
      <c r="I224" s="51">
        <f t="shared" si="20"/>
        <v>121939</v>
      </c>
    </row>
    <row r="225" spans="1:9" ht="15">
      <c r="A225" s="50" t="s">
        <v>67</v>
      </c>
      <c r="B225" s="44">
        <v>1110</v>
      </c>
      <c r="C225" s="51">
        <v>59890</v>
      </c>
      <c r="D225" s="51">
        <v>59890</v>
      </c>
      <c r="E225" s="52">
        <f t="shared" si="26"/>
        <v>100</v>
      </c>
      <c r="F225" s="51"/>
      <c r="G225" s="51"/>
      <c r="H225" s="53"/>
      <c r="I225" s="51">
        <f t="shared" si="20"/>
        <v>59890</v>
      </c>
    </row>
    <row r="226" spans="1:9" ht="15">
      <c r="A226" s="50" t="s">
        <v>68</v>
      </c>
      <c r="B226" s="44">
        <v>1120</v>
      </c>
      <c r="C226" s="51">
        <v>21740</v>
      </c>
      <c r="D226" s="51">
        <v>21740</v>
      </c>
      <c r="E226" s="52">
        <f t="shared" si="26"/>
        <v>100</v>
      </c>
      <c r="F226" s="51"/>
      <c r="G226" s="51"/>
      <c r="H226" s="53"/>
      <c r="I226" s="51">
        <f t="shared" si="20"/>
        <v>21740</v>
      </c>
    </row>
    <row r="227" spans="1:9" ht="15">
      <c r="A227" s="54" t="s">
        <v>69</v>
      </c>
      <c r="B227" s="44">
        <v>1130</v>
      </c>
      <c r="C227" s="51">
        <v>1900</v>
      </c>
      <c r="D227" s="51">
        <v>1900</v>
      </c>
      <c r="E227" s="52">
        <f t="shared" si="26"/>
        <v>100</v>
      </c>
      <c r="F227" s="51"/>
      <c r="G227" s="51"/>
      <c r="H227" s="53"/>
      <c r="I227" s="51">
        <f t="shared" si="20"/>
        <v>1900</v>
      </c>
    </row>
    <row r="228" spans="1:9" ht="15" hidden="1">
      <c r="A228" s="50" t="s">
        <v>70</v>
      </c>
      <c r="B228" s="44">
        <v>1140</v>
      </c>
      <c r="C228" s="51"/>
      <c r="D228" s="51"/>
      <c r="E228" s="52" t="e">
        <f t="shared" si="26"/>
        <v>#DIV/0!</v>
      </c>
      <c r="F228" s="51"/>
      <c r="G228" s="51"/>
      <c r="H228" s="53"/>
      <c r="I228" s="51">
        <f t="shared" si="20"/>
        <v>0</v>
      </c>
    </row>
    <row r="229" spans="1:9" ht="15">
      <c r="A229" s="54" t="s">
        <v>71</v>
      </c>
      <c r="B229" s="44">
        <v>1160</v>
      </c>
      <c r="C229" s="51">
        <v>8170</v>
      </c>
      <c r="D229" s="51">
        <v>8170</v>
      </c>
      <c r="E229" s="52">
        <f t="shared" si="26"/>
        <v>100</v>
      </c>
      <c r="F229" s="51"/>
      <c r="G229" s="51"/>
      <c r="H229" s="53"/>
      <c r="I229" s="51">
        <f t="shared" si="20"/>
        <v>8170</v>
      </c>
    </row>
    <row r="230" spans="1:9" ht="15">
      <c r="A230" s="54" t="s">
        <v>73</v>
      </c>
      <c r="B230" s="44">
        <v>1170</v>
      </c>
      <c r="C230" s="51">
        <v>30240</v>
      </c>
      <c r="D230" s="51">
        <v>30239</v>
      </c>
      <c r="E230" s="52">
        <f t="shared" si="26"/>
        <v>99.99669312169313</v>
      </c>
      <c r="F230" s="55"/>
      <c r="G230" s="55"/>
      <c r="H230" s="53"/>
      <c r="I230" s="51">
        <f t="shared" si="20"/>
        <v>30239</v>
      </c>
    </row>
    <row r="231" spans="1:9" ht="14.25" customHeight="1">
      <c r="A231" s="70" t="s">
        <v>131</v>
      </c>
      <c r="B231" s="60"/>
      <c r="C231" s="47">
        <f>SUM(C62,C76,C90,C104,C121,C133,C143,C149,C156,C160,C164,C168,C171,C182,C184,C188,C192,C196,C202,C206,C212,C215,C222)</f>
        <v>93813249</v>
      </c>
      <c r="D231" s="47">
        <f>SUM(D62,D76,D90,D104,D121,D133,D143,D149,D156,D160,D164,D168,D171,D182,D184,D188,D192,D196,D202,D206,D212,D215,D222)</f>
        <v>92284233</v>
      </c>
      <c r="E231" s="48">
        <f t="shared" si="26"/>
        <v>98.370149188629</v>
      </c>
      <c r="F231" s="47">
        <f>SUM(F62,F76,F90,F104,F121,F133,F143,F149,F156,F160,F164,F168,F171,F182,F184,F188,F192,F196,F202,F206,F212,F215,F222)</f>
        <v>3139284</v>
      </c>
      <c r="G231" s="47">
        <f>SUM(G62,G76,G90,G104,G121,G133,G143,G149,G156,G160,G164,G168,G171,G182,G184,G188,G192,G196,G202,G206,G212,G215,G222)</f>
        <v>4755532</v>
      </c>
      <c r="H231" s="49" t="s">
        <v>132</v>
      </c>
      <c r="I231" s="47">
        <f t="shared" si="20"/>
        <v>97039765</v>
      </c>
    </row>
    <row r="232" spans="1:9" s="39" customFormat="1" ht="15.75">
      <c r="A232" s="60" t="s">
        <v>145</v>
      </c>
      <c r="B232" s="71"/>
      <c r="C232" s="72"/>
      <c r="D232" s="72"/>
      <c r="E232" s="73"/>
      <c r="F232" s="73"/>
      <c r="G232" s="73"/>
      <c r="H232" s="73"/>
      <c r="I232" s="73"/>
    </row>
    <row r="233" spans="1:9" ht="27.75" customHeight="1">
      <c r="A233" s="74" t="s">
        <v>133</v>
      </c>
      <c r="B233" s="75">
        <v>250911</v>
      </c>
      <c r="C233" s="76"/>
      <c r="D233" s="76"/>
      <c r="E233" s="76"/>
      <c r="F233" s="76">
        <f>SUM(F234)</f>
        <v>20000</v>
      </c>
      <c r="G233" s="76">
        <f>SUM(G234)</f>
        <v>20000</v>
      </c>
      <c r="H233" s="61">
        <f aca="true" t="shared" si="27" ref="H233:H238">G233/F233*100</f>
        <v>100</v>
      </c>
      <c r="I233" s="47">
        <f aca="true" t="shared" si="28" ref="I233:I239">SUM(D233,G233)</f>
        <v>20000</v>
      </c>
    </row>
    <row r="234" spans="1:9" ht="15">
      <c r="A234" s="77" t="s">
        <v>134</v>
      </c>
      <c r="B234" s="44">
        <v>4000</v>
      </c>
      <c r="C234" s="78"/>
      <c r="D234" s="78"/>
      <c r="E234" s="78"/>
      <c r="F234" s="78">
        <f>SUM(F235)</f>
        <v>20000</v>
      </c>
      <c r="G234" s="78">
        <f>SUM(G235)</f>
        <v>20000</v>
      </c>
      <c r="H234" s="53">
        <f t="shared" si="27"/>
        <v>100</v>
      </c>
      <c r="I234" s="51">
        <f t="shared" si="28"/>
        <v>20000</v>
      </c>
    </row>
    <row r="235" spans="1:9" ht="15">
      <c r="A235" s="77" t="s">
        <v>135</v>
      </c>
      <c r="B235" s="44">
        <v>4113</v>
      </c>
      <c r="C235" s="78"/>
      <c r="D235" s="78"/>
      <c r="E235" s="78"/>
      <c r="F235" s="51">
        <v>20000</v>
      </c>
      <c r="G235" s="51">
        <v>20000</v>
      </c>
      <c r="H235" s="53">
        <f t="shared" si="27"/>
        <v>100</v>
      </c>
      <c r="I235" s="51">
        <f t="shared" si="28"/>
        <v>20000</v>
      </c>
    </row>
    <row r="236" spans="1:9" ht="29.25" customHeight="1">
      <c r="A236" s="74" t="s">
        <v>136</v>
      </c>
      <c r="B236" s="60">
        <v>250912</v>
      </c>
      <c r="C236" s="79"/>
      <c r="D236" s="79"/>
      <c r="E236" s="79"/>
      <c r="F236" s="76">
        <f>SUM(F237)</f>
        <v>-20000</v>
      </c>
      <c r="G236" s="76">
        <f>SUM(G237)</f>
        <v>-20000</v>
      </c>
      <c r="H236" s="61">
        <f t="shared" si="27"/>
        <v>100</v>
      </c>
      <c r="I236" s="47">
        <f t="shared" si="28"/>
        <v>-20000</v>
      </c>
    </row>
    <row r="237" spans="1:9" ht="15.75">
      <c r="A237" s="80" t="s">
        <v>134</v>
      </c>
      <c r="B237" s="71">
        <v>4000</v>
      </c>
      <c r="C237" s="81"/>
      <c r="D237" s="81"/>
      <c r="E237" s="81"/>
      <c r="F237" s="78">
        <f>SUM(F238)</f>
        <v>-20000</v>
      </c>
      <c r="G237" s="78">
        <f>SUM(G238)</f>
        <v>-20000</v>
      </c>
      <c r="H237" s="53">
        <f t="shared" si="27"/>
        <v>100</v>
      </c>
      <c r="I237" s="51">
        <f t="shared" si="28"/>
        <v>-20000</v>
      </c>
    </row>
    <row r="238" spans="1:9" ht="15.75">
      <c r="A238" s="80" t="s">
        <v>137</v>
      </c>
      <c r="B238" s="71">
        <v>4123</v>
      </c>
      <c r="C238" s="81"/>
      <c r="D238" s="81"/>
      <c r="E238" s="48"/>
      <c r="F238" s="51">
        <v>-20000</v>
      </c>
      <c r="G238" s="51">
        <v>-20000</v>
      </c>
      <c r="H238" s="53">
        <f t="shared" si="27"/>
        <v>100</v>
      </c>
      <c r="I238" s="51">
        <f t="shared" si="28"/>
        <v>-20000</v>
      </c>
    </row>
    <row r="239" spans="1:9" ht="15.75">
      <c r="A239" s="70" t="s">
        <v>138</v>
      </c>
      <c r="B239" s="60"/>
      <c r="C239" s="47">
        <f>SUM(C231)</f>
        <v>93813249</v>
      </c>
      <c r="D239" s="47">
        <f>SUM(D231)</f>
        <v>92284233</v>
      </c>
      <c r="E239" s="48">
        <f>D239/C239*100</f>
        <v>98.370149188629</v>
      </c>
      <c r="F239" s="47">
        <f>SUM(F231,F233,F236)</f>
        <v>3139284</v>
      </c>
      <c r="G239" s="47">
        <f>SUM(G231,G233,G236)</f>
        <v>4755532</v>
      </c>
      <c r="H239" s="49" t="s">
        <v>132</v>
      </c>
      <c r="I239" s="47">
        <f t="shared" si="28"/>
        <v>97039765</v>
      </c>
    </row>
    <row r="240" spans="1:9" ht="15">
      <c r="A240" s="50" t="s">
        <v>139</v>
      </c>
      <c r="B240" s="44"/>
      <c r="C240" s="51">
        <f>C60-C239</f>
        <v>-783573</v>
      </c>
      <c r="D240" s="51">
        <f>D60-D239</f>
        <v>1973994</v>
      </c>
      <c r="E240" s="50"/>
      <c r="F240" s="51">
        <f>F60-F239</f>
        <v>-1395410</v>
      </c>
      <c r="G240" s="51">
        <f>G60-G239</f>
        <v>-1261661</v>
      </c>
      <c r="H240" s="50"/>
      <c r="I240" s="51">
        <f>I60-I239</f>
        <v>712333</v>
      </c>
    </row>
  </sheetData>
  <sheetProtection/>
  <mergeCells count="14">
    <mergeCell ref="F6:F9"/>
    <mergeCell ref="G6:G9"/>
    <mergeCell ref="C6:C9"/>
    <mergeCell ref="E6:E9"/>
    <mergeCell ref="A1:I1"/>
    <mergeCell ref="I5:I9"/>
    <mergeCell ref="C5:E5"/>
    <mergeCell ref="H6:H9"/>
    <mergeCell ref="A5:A9"/>
    <mergeCell ref="B5:B9"/>
    <mergeCell ref="F5:H5"/>
    <mergeCell ref="A2:I2"/>
    <mergeCell ref="A3:I3"/>
    <mergeCell ref="D6:D9"/>
  </mergeCells>
  <printOptions/>
  <pageMargins left="0.1968503937007874" right="0.1968503937007874" top="0.81" bottom="0.43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q</cp:lastModifiedBy>
  <cp:lastPrinted>2013-01-30T09:26:09Z</cp:lastPrinted>
  <dcterms:created xsi:type="dcterms:W3CDTF">2002-05-18T04:31:21Z</dcterms:created>
  <dcterms:modified xsi:type="dcterms:W3CDTF">2013-01-30T09:27:44Z</dcterms:modified>
  <cp:category/>
  <cp:version/>
  <cp:contentType/>
  <cp:contentStatus/>
</cp:coreProperties>
</file>